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0" yWindow="0" windowWidth="28800" windowHeight="12330" tabRatio="247"/>
  </bookViews>
  <sheets>
    <sheet name="VENITURI" sheetId="2" r:id="rId1"/>
    <sheet name="CONT DE EXCEUTIE CHELTUIELI" sheetId="1" r:id="rId2"/>
  </sheets>
  <definedNames>
    <definedName name="__xlfn_BAHTTEXT">#N/A</definedName>
    <definedName name="__xlnm.Database">#N/A</definedName>
    <definedName name="BUGET" localSheetId="0">#REF!</definedName>
    <definedName name="BUGET">#REF!</definedName>
    <definedName name="_xlnm.Database" localSheetId="0">#REF!</definedName>
    <definedName name="_xlnm.Database">#REF!</definedName>
    <definedName name="Excel_BuiltIn_Database" localSheetId="0">#REF!</definedName>
    <definedName name="Excel_BuiltIn_Database">#REF!</definedName>
    <definedName name="Excel_BuiltIn_Print_Area">#REF!</definedName>
    <definedName name="ff">#REF!</definedName>
    <definedName name="g">#REF!</definedName>
    <definedName name="k">#REF!</definedName>
    <definedName name="ms">#REF!</definedName>
    <definedName name="OBG">#REF!</definedName>
    <definedName name="ok">#REF!</definedName>
    <definedName name="OMG">#REF!</definedName>
    <definedName name="page\x2dtotal">#REF!</definedName>
    <definedName name="page\x2dtotal\x2dmaster0">#REF!</definedName>
    <definedName name="_xlnm.Print_Area" localSheetId="1">'CONT DE EXCEUTIE CHELTUIELI'!$A$1:$P$351</definedName>
    <definedName name="_xlnm.Print_Area" localSheetId="0">VENITURI!$A$1:$D$114</definedName>
    <definedName name="_xlnm.Print_Titles" localSheetId="1">'CONT DE EXCEUTIE CHELTUIELI'!$5:$5</definedName>
    <definedName name="_xlnm.Print_Titles" localSheetId="0">VENITURI!$6:$6</definedName>
  </definedNames>
  <calcPr calcId="145621"/>
</workbook>
</file>

<file path=xl/calcChain.xml><?xml version="1.0" encoding="utf-8"?>
<calcChain xmlns="http://schemas.openxmlformats.org/spreadsheetml/2006/main">
  <c r="M1" i="1" l="1"/>
  <c r="L1" i="1"/>
  <c r="N342" i="1" l="1"/>
  <c r="N341" i="1" s="1"/>
  <c r="N340" i="1" s="1"/>
  <c r="N339" i="1" s="1"/>
  <c r="N336" i="1"/>
  <c r="N335" i="1" s="1"/>
  <c r="N334" i="1" s="1"/>
  <c r="N331" i="1"/>
  <c r="N16" i="1" s="1"/>
  <c r="N328" i="1"/>
  <c r="N327" i="1" s="1"/>
  <c r="N13" i="1" s="1"/>
  <c r="P321" i="1"/>
  <c r="P320" i="1" s="1"/>
  <c r="P319" i="1" s="1"/>
  <c r="P318" i="1" s="1"/>
  <c r="P317" i="1" s="1"/>
  <c r="P316" i="1" s="1"/>
  <c r="P14" i="1" s="1"/>
  <c r="O321" i="1"/>
  <c r="O320" i="1" s="1"/>
  <c r="O319" i="1" s="1"/>
  <c r="O318" i="1" s="1"/>
  <c r="O317" i="1" s="1"/>
  <c r="O316" i="1" s="1"/>
  <c r="O14" i="1" s="1"/>
  <c r="N321" i="1"/>
  <c r="N320" i="1"/>
  <c r="N319" i="1" s="1"/>
  <c r="N318" i="1" s="1"/>
  <c r="N317" i="1" s="1"/>
  <c r="N316" i="1" s="1"/>
  <c r="N14" i="1" s="1"/>
  <c r="N307" i="1"/>
  <c r="N302" i="1"/>
  <c r="N294" i="1"/>
  <c r="N295" i="1" s="1"/>
  <c r="N19" i="1" s="1"/>
  <c r="N293" i="1"/>
  <c r="N291" i="1"/>
  <c r="N290" i="1"/>
  <c r="N289" i="1"/>
  <c r="N288" i="1"/>
  <c r="P287" i="1"/>
  <c r="O287" i="1"/>
  <c r="N285" i="1"/>
  <c r="N284" i="1"/>
  <c r="N283" i="1"/>
  <c r="N282" i="1"/>
  <c r="N281" i="1"/>
  <c r="N280" i="1"/>
  <c r="P279" i="1"/>
  <c r="O279" i="1"/>
  <c r="N277" i="1"/>
  <c r="N276" i="1"/>
  <c r="N275" i="1"/>
  <c r="N274" i="1"/>
  <c r="P273" i="1"/>
  <c r="O273" i="1"/>
  <c r="N272" i="1"/>
  <c r="N270" i="1" s="1"/>
  <c r="N271" i="1"/>
  <c r="P270" i="1"/>
  <c r="O270" i="1"/>
  <c r="N269" i="1"/>
  <c r="N268" i="1"/>
  <c r="N267" i="1" s="1"/>
  <c r="P267" i="1"/>
  <c r="O267" i="1"/>
  <c r="N266" i="1"/>
  <c r="N265" i="1"/>
  <c r="N264" i="1"/>
  <c r="N263" i="1"/>
  <c r="N262" i="1"/>
  <c r="N261" i="1"/>
  <c r="N260" i="1"/>
  <c r="N259" i="1"/>
  <c r="P258" i="1"/>
  <c r="P257" i="1" s="1"/>
  <c r="O258" i="1"/>
  <c r="O257" i="1" s="1"/>
  <c r="N256" i="1"/>
  <c r="N252" i="1"/>
  <c r="N251" i="1"/>
  <c r="N250" i="1"/>
  <c r="P249" i="1"/>
  <c r="O249" i="1"/>
  <c r="N247" i="1"/>
  <c r="N246" i="1"/>
  <c r="N245" i="1"/>
  <c r="N244" i="1"/>
  <c r="N243" i="1"/>
  <c r="P242" i="1"/>
  <c r="O242" i="1"/>
  <c r="N240" i="1"/>
  <c r="N239" i="1"/>
  <c r="N238" i="1" s="1"/>
  <c r="P238" i="1"/>
  <c r="O238" i="1"/>
  <c r="N237" i="1"/>
  <c r="N236" i="1"/>
  <c r="N235" i="1"/>
  <c r="N234" i="1" s="1"/>
  <c r="P234" i="1"/>
  <c r="O234" i="1"/>
  <c r="N233" i="1"/>
  <c r="N232" i="1"/>
  <c r="N231" i="1" s="1"/>
  <c r="P231" i="1"/>
  <c r="O231" i="1"/>
  <c r="N230" i="1"/>
  <c r="N229" i="1"/>
  <c r="N228" i="1"/>
  <c r="N227" i="1"/>
  <c r="N226" i="1"/>
  <c r="N225" i="1" s="1"/>
  <c r="P225" i="1"/>
  <c r="P223" i="1" s="1"/>
  <c r="O225" i="1"/>
  <c r="N224" i="1"/>
  <c r="N221" i="1"/>
  <c r="N220" i="1"/>
  <c r="N219" i="1"/>
  <c r="N218" i="1"/>
  <c r="N217" i="1"/>
  <c r="P216" i="1"/>
  <c r="O216" i="1"/>
  <c r="N214" i="1"/>
  <c r="N213" i="1"/>
  <c r="N212" i="1"/>
  <c r="N211" i="1"/>
  <c r="N210" i="1"/>
  <c r="N209" i="1"/>
  <c r="P208" i="1"/>
  <c r="P206" i="1" s="1"/>
  <c r="O208" i="1"/>
  <c r="O206" i="1" s="1"/>
  <c r="N207" i="1"/>
  <c r="N204" i="1"/>
  <c r="N203" i="1"/>
  <c r="N202" i="1"/>
  <c r="N201" i="1"/>
  <c r="N200" i="1"/>
  <c r="N199" i="1"/>
  <c r="N198" i="1"/>
  <c r="N197" i="1"/>
  <c r="N196" i="1"/>
  <c r="N195" i="1"/>
  <c r="P194" i="1"/>
  <c r="P193" i="1" s="1"/>
  <c r="O194" i="1"/>
  <c r="O193" i="1"/>
  <c r="N190" i="1"/>
  <c r="N189" i="1"/>
  <c r="P188" i="1"/>
  <c r="O188" i="1"/>
  <c r="N186" i="1"/>
  <c r="N185" i="1"/>
  <c r="N184" i="1"/>
  <c r="P183" i="1"/>
  <c r="O183" i="1"/>
  <c r="N181" i="1"/>
  <c r="N180" i="1"/>
  <c r="N179" i="1"/>
  <c r="N178" i="1" s="1"/>
  <c r="P178" i="1"/>
  <c r="P173" i="1" s="1"/>
  <c r="O178" i="1"/>
  <c r="N177" i="1"/>
  <c r="N176" i="1"/>
  <c r="N175" i="1"/>
  <c r="P174" i="1"/>
  <c r="O174" i="1"/>
  <c r="N172" i="1"/>
  <c r="N171" i="1"/>
  <c r="P170" i="1"/>
  <c r="O170" i="1"/>
  <c r="N169" i="1"/>
  <c r="N168" i="1"/>
  <c r="N167" i="1"/>
  <c r="P166" i="1"/>
  <c r="O166" i="1"/>
  <c r="N165" i="1"/>
  <c r="N164" i="1"/>
  <c r="N163" i="1"/>
  <c r="N162" i="1"/>
  <c r="P161" i="1"/>
  <c r="O161" i="1"/>
  <c r="N160" i="1"/>
  <c r="N159" i="1"/>
  <c r="N158" i="1" s="1"/>
  <c r="P158" i="1"/>
  <c r="O158" i="1"/>
  <c r="N157" i="1"/>
  <c r="N156" i="1"/>
  <c r="P155" i="1"/>
  <c r="O155" i="1"/>
  <c r="N154" i="1"/>
  <c r="N153" i="1"/>
  <c r="P152" i="1"/>
  <c r="O152" i="1"/>
  <c r="N149" i="1"/>
  <c r="N148" i="1"/>
  <c r="N147" i="1"/>
  <c r="N146" i="1"/>
  <c r="P145" i="1"/>
  <c r="O145" i="1"/>
  <c r="N144" i="1"/>
  <c r="N143" i="1"/>
  <c r="N142" i="1"/>
  <c r="N141" i="1"/>
  <c r="N140" i="1"/>
  <c r="P139" i="1"/>
  <c r="O139" i="1"/>
  <c r="O138" i="1" s="1"/>
  <c r="N137" i="1"/>
  <c r="N136" i="1"/>
  <c r="N135" i="1"/>
  <c r="P134" i="1"/>
  <c r="P133" i="1" s="1"/>
  <c r="O134" i="1"/>
  <c r="O133" i="1" s="1"/>
  <c r="N132" i="1"/>
  <c r="N131" i="1"/>
  <c r="P130" i="1"/>
  <c r="O130" i="1"/>
  <c r="N129" i="1"/>
  <c r="N128" i="1"/>
  <c r="P127" i="1"/>
  <c r="O127" i="1"/>
  <c r="N126" i="1"/>
  <c r="N125" i="1"/>
  <c r="P124" i="1"/>
  <c r="O124" i="1"/>
  <c r="N123" i="1"/>
  <c r="N121" i="1" s="1"/>
  <c r="N122" i="1"/>
  <c r="P121" i="1"/>
  <c r="O121" i="1"/>
  <c r="N120" i="1"/>
  <c r="N119" i="1"/>
  <c r="N118" i="1" s="1"/>
  <c r="P118" i="1"/>
  <c r="O118" i="1"/>
  <c r="N117" i="1"/>
  <c r="N116" i="1"/>
  <c r="N115" i="1" s="1"/>
  <c r="P115" i="1"/>
  <c r="O115" i="1"/>
  <c r="N114" i="1"/>
  <c r="N113" i="1"/>
  <c r="P112" i="1"/>
  <c r="O112" i="1"/>
  <c r="N109" i="1"/>
  <c r="N108" i="1"/>
  <c r="N107" i="1"/>
  <c r="N106" i="1"/>
  <c r="N105" i="1"/>
  <c r="N104" i="1"/>
  <c r="N103" i="1" s="1"/>
  <c r="P103" i="1"/>
  <c r="P102" i="1" s="1"/>
  <c r="O103" i="1"/>
  <c r="O102" i="1" s="1"/>
  <c r="N101" i="1"/>
  <c r="N99" i="1" s="1"/>
  <c r="N100" i="1"/>
  <c r="P99" i="1"/>
  <c r="O99" i="1"/>
  <c r="N98" i="1"/>
  <c r="N97" i="1"/>
  <c r="P96" i="1"/>
  <c r="O96" i="1"/>
  <c r="N95" i="1"/>
  <c r="N94" i="1"/>
  <c r="N93" i="1"/>
  <c r="N81" i="1"/>
  <c r="N80" i="1" s="1"/>
  <c r="N79" i="1" s="1"/>
  <c r="N17" i="1" s="1"/>
  <c r="N76" i="1"/>
  <c r="N15" i="1" s="1"/>
  <c r="P74" i="1"/>
  <c r="P73" i="1" s="1"/>
  <c r="P11" i="1" s="1"/>
  <c r="O74" i="1"/>
  <c r="O73" i="1" s="1"/>
  <c r="O11" i="1" s="1"/>
  <c r="N74" i="1"/>
  <c r="N73" i="1"/>
  <c r="N11" i="1" s="1"/>
  <c r="N70" i="1"/>
  <c r="N62" i="1"/>
  <c r="P60" i="1"/>
  <c r="O60" i="1"/>
  <c r="N60" i="1"/>
  <c r="N55" i="1"/>
  <c r="N37" i="1"/>
  <c r="P35" i="1"/>
  <c r="O35" i="1"/>
  <c r="N35" i="1"/>
  <c r="N25" i="1"/>
  <c r="P24" i="1"/>
  <c r="P9" i="1" s="1"/>
  <c r="O24" i="1"/>
  <c r="O9" i="1" s="1"/>
  <c r="P23" i="1"/>
  <c r="P8" i="1" s="1"/>
  <c r="O23" i="1"/>
  <c r="P22" i="1"/>
  <c r="O22" i="1"/>
  <c r="P21" i="1"/>
  <c r="O21" i="1"/>
  <c r="P20" i="1"/>
  <c r="O20" i="1"/>
  <c r="P19" i="1"/>
  <c r="O19" i="1"/>
  <c r="P18" i="1"/>
  <c r="O18" i="1"/>
  <c r="P17" i="1"/>
  <c r="O17" i="1"/>
  <c r="P16" i="1"/>
  <c r="O16" i="1"/>
  <c r="P15" i="1"/>
  <c r="O15" i="1"/>
  <c r="P13" i="1"/>
  <c r="O13" i="1"/>
  <c r="P12" i="1"/>
  <c r="O12" i="1"/>
  <c r="P10" i="1"/>
  <c r="O10" i="1"/>
  <c r="O8" i="1"/>
  <c r="P7" i="1"/>
  <c r="O7" i="1"/>
  <c r="K342" i="1"/>
  <c r="K341" i="1" s="1"/>
  <c r="K340" i="1" s="1"/>
  <c r="K339" i="1" s="1"/>
  <c r="K336" i="1"/>
  <c r="K335" i="1"/>
  <c r="K334" i="1" s="1"/>
  <c r="K331" i="1"/>
  <c r="K16" i="1" s="1"/>
  <c r="K328" i="1"/>
  <c r="K327" i="1" s="1"/>
  <c r="K13" i="1" s="1"/>
  <c r="M321" i="1"/>
  <c r="M320" i="1" s="1"/>
  <c r="M319" i="1" s="1"/>
  <c r="M318" i="1" s="1"/>
  <c r="M317" i="1" s="1"/>
  <c r="M316" i="1" s="1"/>
  <c r="M14" i="1" s="1"/>
  <c r="L321" i="1"/>
  <c r="L320" i="1" s="1"/>
  <c r="L319" i="1" s="1"/>
  <c r="L318" i="1" s="1"/>
  <c r="L317" i="1" s="1"/>
  <c r="L316" i="1" s="1"/>
  <c r="L14" i="1" s="1"/>
  <c r="K321" i="1"/>
  <c r="K320" i="1"/>
  <c r="K319" i="1" s="1"/>
  <c r="K318" i="1" s="1"/>
  <c r="K317" i="1" s="1"/>
  <c r="K316" i="1" s="1"/>
  <c r="K14" i="1" s="1"/>
  <c r="K307" i="1"/>
  <c r="K302" i="1"/>
  <c r="K294" i="1"/>
  <c r="K295" i="1" s="1"/>
  <c r="K19" i="1" s="1"/>
  <c r="K293" i="1"/>
  <c r="K291" i="1"/>
  <c r="K290" i="1"/>
  <c r="K289" i="1"/>
  <c r="K288" i="1"/>
  <c r="M287" i="1"/>
  <c r="L287" i="1"/>
  <c r="K285" i="1"/>
  <c r="K284" i="1"/>
  <c r="K283" i="1"/>
  <c r="K282" i="1"/>
  <c r="K281" i="1"/>
  <c r="K280" i="1"/>
  <c r="M279" i="1"/>
  <c r="L279" i="1"/>
  <c r="K277" i="1"/>
  <c r="K276" i="1"/>
  <c r="K275" i="1"/>
  <c r="K274" i="1"/>
  <c r="M273" i="1"/>
  <c r="L273" i="1"/>
  <c r="K272" i="1"/>
  <c r="K271" i="1"/>
  <c r="M270" i="1"/>
  <c r="L270" i="1"/>
  <c r="K269" i="1"/>
  <c r="K268" i="1"/>
  <c r="M267" i="1"/>
  <c r="L267" i="1"/>
  <c r="K266" i="1"/>
  <c r="K265" i="1"/>
  <c r="K264" i="1"/>
  <c r="K263" i="1"/>
  <c r="K262" i="1"/>
  <c r="K261" i="1"/>
  <c r="K260" i="1"/>
  <c r="K259" i="1"/>
  <c r="M258" i="1"/>
  <c r="M257" i="1" s="1"/>
  <c r="L258" i="1"/>
  <c r="L257" i="1" s="1"/>
  <c r="K256" i="1"/>
  <c r="K252" i="1"/>
  <c r="K251" i="1"/>
  <c r="K250" i="1"/>
  <c r="M249" i="1"/>
  <c r="L249" i="1"/>
  <c r="K247" i="1"/>
  <c r="K246" i="1"/>
  <c r="K245" i="1"/>
  <c r="K244" i="1"/>
  <c r="K243" i="1"/>
  <c r="M242" i="1"/>
  <c r="L242" i="1"/>
  <c r="K240" i="1"/>
  <c r="K239" i="1"/>
  <c r="K238" i="1" s="1"/>
  <c r="M238" i="1"/>
  <c r="L238" i="1"/>
  <c r="K237" i="1"/>
  <c r="K236" i="1"/>
  <c r="K235" i="1"/>
  <c r="M234" i="1"/>
  <c r="L234" i="1"/>
  <c r="K233" i="1"/>
  <c r="K232" i="1"/>
  <c r="M231" i="1"/>
  <c r="L231" i="1"/>
  <c r="K230" i="1"/>
  <c r="K229" i="1"/>
  <c r="K228" i="1"/>
  <c r="K227" i="1"/>
  <c r="K226" i="1"/>
  <c r="M225" i="1"/>
  <c r="L225" i="1"/>
  <c r="K224" i="1"/>
  <c r="K221" i="1"/>
  <c r="K220" i="1"/>
  <c r="K219" i="1"/>
  <c r="K218" i="1"/>
  <c r="K217" i="1"/>
  <c r="M216" i="1"/>
  <c r="L216" i="1"/>
  <c r="K214" i="1"/>
  <c r="K213" i="1"/>
  <c r="K212" i="1"/>
  <c r="K211" i="1"/>
  <c r="K210" i="1"/>
  <c r="K209" i="1"/>
  <c r="M208" i="1"/>
  <c r="M206" i="1" s="1"/>
  <c r="L208" i="1"/>
  <c r="L206" i="1" s="1"/>
  <c r="K207" i="1"/>
  <c r="K204" i="1"/>
  <c r="K203" i="1"/>
  <c r="K202" i="1"/>
  <c r="K201" i="1"/>
  <c r="K200" i="1"/>
  <c r="K199" i="1"/>
  <c r="K198" i="1"/>
  <c r="K197" i="1"/>
  <c r="K196" i="1"/>
  <c r="K195" i="1"/>
  <c r="M194" i="1"/>
  <c r="M193" i="1" s="1"/>
  <c r="L194" i="1"/>
  <c r="L193" i="1" s="1"/>
  <c r="K190" i="1"/>
  <c r="K189" i="1"/>
  <c r="M188" i="1"/>
  <c r="L188" i="1"/>
  <c r="K186" i="1"/>
  <c r="K185" i="1"/>
  <c r="K184" i="1"/>
  <c r="M183" i="1"/>
  <c r="L183" i="1"/>
  <c r="K181" i="1"/>
  <c r="K180" i="1"/>
  <c r="K179" i="1"/>
  <c r="M178" i="1"/>
  <c r="L178" i="1"/>
  <c r="K177" i="1"/>
  <c r="K176" i="1"/>
  <c r="K175" i="1"/>
  <c r="M174" i="1"/>
  <c r="L174" i="1"/>
  <c r="K172" i="1"/>
  <c r="K171" i="1"/>
  <c r="M170" i="1"/>
  <c r="L170" i="1"/>
  <c r="K169" i="1"/>
  <c r="K168" i="1"/>
  <c r="K167" i="1"/>
  <c r="K166" i="1" s="1"/>
  <c r="M166" i="1"/>
  <c r="L166" i="1"/>
  <c r="K165" i="1"/>
  <c r="K164" i="1"/>
  <c r="K163" i="1"/>
  <c r="K162" i="1"/>
  <c r="K161" i="1" s="1"/>
  <c r="M161" i="1"/>
  <c r="L161" i="1"/>
  <c r="K160" i="1"/>
  <c r="K159" i="1"/>
  <c r="M158" i="1"/>
  <c r="L158" i="1"/>
  <c r="K157" i="1"/>
  <c r="K156" i="1"/>
  <c r="K155" i="1" s="1"/>
  <c r="M155" i="1"/>
  <c r="L155" i="1"/>
  <c r="K154" i="1"/>
  <c r="K153" i="1"/>
  <c r="M152" i="1"/>
  <c r="L152" i="1"/>
  <c r="K149" i="1"/>
  <c r="K148" i="1"/>
  <c r="K147" i="1"/>
  <c r="K146" i="1"/>
  <c r="K145" i="1" s="1"/>
  <c r="M145" i="1"/>
  <c r="L145" i="1"/>
  <c r="K144" i="1"/>
  <c r="K143" i="1"/>
  <c r="K142" i="1"/>
  <c r="K141" i="1"/>
  <c r="K140" i="1"/>
  <c r="M139" i="1"/>
  <c r="L139" i="1"/>
  <c r="K137" i="1"/>
  <c r="K136" i="1"/>
  <c r="K135" i="1"/>
  <c r="M134" i="1"/>
  <c r="M133" i="1" s="1"/>
  <c r="L134" i="1"/>
  <c r="L133" i="1" s="1"/>
  <c r="K132" i="1"/>
  <c r="K131" i="1"/>
  <c r="K130" i="1" s="1"/>
  <c r="M130" i="1"/>
  <c r="L130" i="1"/>
  <c r="K129" i="1"/>
  <c r="K128" i="1"/>
  <c r="M127" i="1"/>
  <c r="L127" i="1"/>
  <c r="K126" i="1"/>
  <c r="K125" i="1"/>
  <c r="M124" i="1"/>
  <c r="L124" i="1"/>
  <c r="K123" i="1"/>
  <c r="K122" i="1"/>
  <c r="M121" i="1"/>
  <c r="L121" i="1"/>
  <c r="K120" i="1"/>
  <c r="K119" i="1"/>
  <c r="K118" i="1" s="1"/>
  <c r="M118" i="1"/>
  <c r="L118" i="1"/>
  <c r="K117" i="1"/>
  <c r="K116" i="1"/>
  <c r="M115" i="1"/>
  <c r="L115" i="1"/>
  <c r="K114" i="1"/>
  <c r="K113" i="1"/>
  <c r="M112" i="1"/>
  <c r="L112" i="1"/>
  <c r="K109" i="1"/>
  <c r="K108" i="1"/>
  <c r="K107" i="1"/>
  <c r="K106" i="1"/>
  <c r="K105" i="1"/>
  <c r="K104" i="1"/>
  <c r="M103" i="1"/>
  <c r="M102" i="1" s="1"/>
  <c r="L103" i="1"/>
  <c r="L102" i="1" s="1"/>
  <c r="K101" i="1"/>
  <c r="K99" i="1" s="1"/>
  <c r="K100" i="1"/>
  <c r="M99" i="1"/>
  <c r="L99" i="1"/>
  <c r="K98" i="1"/>
  <c r="K97" i="1"/>
  <c r="M96" i="1"/>
  <c r="L96" i="1"/>
  <c r="K95" i="1"/>
  <c r="K94" i="1"/>
  <c r="K93" i="1"/>
  <c r="K81" i="1"/>
  <c r="K80" i="1" s="1"/>
  <c r="K79" i="1" s="1"/>
  <c r="K17" i="1" s="1"/>
  <c r="K76" i="1"/>
  <c r="K15" i="1" s="1"/>
  <c r="M74" i="1"/>
  <c r="M73" i="1" s="1"/>
  <c r="M11" i="1" s="1"/>
  <c r="L74" i="1"/>
  <c r="L73" i="1" s="1"/>
  <c r="L11" i="1" s="1"/>
  <c r="K74" i="1"/>
  <c r="K73" i="1" s="1"/>
  <c r="K11" i="1" s="1"/>
  <c r="K70" i="1"/>
  <c r="K62" i="1"/>
  <c r="M60" i="1"/>
  <c r="L60" i="1"/>
  <c r="K60" i="1"/>
  <c r="K55" i="1"/>
  <c r="K37" i="1"/>
  <c r="M35" i="1"/>
  <c r="L35" i="1"/>
  <c r="K35" i="1"/>
  <c r="K25" i="1"/>
  <c r="M24" i="1"/>
  <c r="M9" i="1" s="1"/>
  <c r="L24" i="1"/>
  <c r="L9" i="1" s="1"/>
  <c r="M23" i="1"/>
  <c r="M8" i="1" s="1"/>
  <c r="L23" i="1"/>
  <c r="L8" i="1" s="1"/>
  <c r="M22" i="1"/>
  <c r="L22" i="1"/>
  <c r="L7" i="1" s="1"/>
  <c r="M21" i="1"/>
  <c r="L21" i="1"/>
  <c r="M20" i="1"/>
  <c r="L20" i="1"/>
  <c r="M19" i="1"/>
  <c r="L19" i="1"/>
  <c r="M18" i="1"/>
  <c r="L18" i="1"/>
  <c r="M17" i="1"/>
  <c r="L17" i="1"/>
  <c r="M16" i="1"/>
  <c r="L16" i="1"/>
  <c r="M15" i="1"/>
  <c r="L15" i="1"/>
  <c r="M13" i="1"/>
  <c r="L13" i="1"/>
  <c r="M12" i="1"/>
  <c r="L12" i="1"/>
  <c r="M10" i="1"/>
  <c r="L10" i="1"/>
  <c r="M7" i="1"/>
  <c r="G342" i="1"/>
  <c r="G341" i="1" s="1"/>
  <c r="G340" i="1" s="1"/>
  <c r="G339" i="1" s="1"/>
  <c r="G336" i="1"/>
  <c r="G335" i="1" s="1"/>
  <c r="G334" i="1" s="1"/>
  <c r="G331" i="1"/>
  <c r="G16" i="1" s="1"/>
  <c r="G328" i="1"/>
  <c r="G327" i="1"/>
  <c r="G13" i="1" s="1"/>
  <c r="I321" i="1"/>
  <c r="I320" i="1" s="1"/>
  <c r="I319" i="1" s="1"/>
  <c r="I318" i="1" s="1"/>
  <c r="I317" i="1" s="1"/>
  <c r="I316" i="1" s="1"/>
  <c r="I14" i="1" s="1"/>
  <c r="H321" i="1"/>
  <c r="H320" i="1" s="1"/>
  <c r="H319" i="1" s="1"/>
  <c r="H318" i="1" s="1"/>
  <c r="H317" i="1" s="1"/>
  <c r="H316" i="1" s="1"/>
  <c r="H14" i="1" s="1"/>
  <c r="G321" i="1"/>
  <c r="G320" i="1"/>
  <c r="G319" i="1" s="1"/>
  <c r="G318" i="1" s="1"/>
  <c r="G317" i="1" s="1"/>
  <c r="G316" i="1" s="1"/>
  <c r="G14" i="1" s="1"/>
  <c r="G307" i="1"/>
  <c r="G302" i="1"/>
  <c r="G294" i="1"/>
  <c r="G295" i="1" s="1"/>
  <c r="G19" i="1" s="1"/>
  <c r="G293" i="1"/>
  <c r="G291" i="1"/>
  <c r="G290" i="1"/>
  <c r="G289" i="1"/>
  <c r="G288" i="1"/>
  <c r="I287" i="1"/>
  <c r="H287" i="1"/>
  <c r="G285" i="1"/>
  <c r="G284" i="1"/>
  <c r="G283" i="1"/>
  <c r="G282" i="1"/>
  <c r="G281" i="1"/>
  <c r="G280" i="1"/>
  <c r="I279" i="1"/>
  <c r="H279" i="1"/>
  <c r="G277" i="1"/>
  <c r="G276" i="1"/>
  <c r="G275" i="1"/>
  <c r="G274" i="1"/>
  <c r="I273" i="1"/>
  <c r="H273" i="1"/>
  <c r="G272" i="1"/>
  <c r="G271" i="1"/>
  <c r="I270" i="1"/>
  <c r="H270" i="1"/>
  <c r="G269" i="1"/>
  <c r="G268" i="1"/>
  <c r="I267" i="1"/>
  <c r="H267" i="1"/>
  <c r="G266" i="1"/>
  <c r="G265" i="1"/>
  <c r="G264" i="1"/>
  <c r="G263" i="1"/>
  <c r="G262" i="1"/>
  <c r="G261" i="1"/>
  <c r="G260" i="1"/>
  <c r="G259" i="1"/>
  <c r="I258" i="1"/>
  <c r="I257" i="1" s="1"/>
  <c r="H258" i="1"/>
  <c r="H257" i="1" s="1"/>
  <c r="G256" i="1"/>
  <c r="G252" i="1"/>
  <c r="G251" i="1"/>
  <c r="G250" i="1"/>
  <c r="I249" i="1"/>
  <c r="H249" i="1"/>
  <c r="G247" i="1"/>
  <c r="G246" i="1"/>
  <c r="G245" i="1"/>
  <c r="G244" i="1"/>
  <c r="G243" i="1"/>
  <c r="I242" i="1"/>
  <c r="H242" i="1"/>
  <c r="G240" i="1"/>
  <c r="G239" i="1"/>
  <c r="I238" i="1"/>
  <c r="H238" i="1"/>
  <c r="G237" i="1"/>
  <c r="G236" i="1"/>
  <c r="G235" i="1"/>
  <c r="I234" i="1"/>
  <c r="H234" i="1"/>
  <c r="G233" i="1"/>
  <c r="G232" i="1"/>
  <c r="I231" i="1"/>
  <c r="H231" i="1"/>
  <c r="G230" i="1"/>
  <c r="G229" i="1"/>
  <c r="G228" i="1"/>
  <c r="G227" i="1"/>
  <c r="G226" i="1"/>
  <c r="I225" i="1"/>
  <c r="H225" i="1"/>
  <c r="G224" i="1"/>
  <c r="G221" i="1"/>
  <c r="G220" i="1"/>
  <c r="G219" i="1"/>
  <c r="G218" i="1"/>
  <c r="G217" i="1"/>
  <c r="I216" i="1"/>
  <c r="H216" i="1"/>
  <c r="G214" i="1"/>
  <c r="G213" i="1"/>
  <c r="G212" i="1"/>
  <c r="G211" i="1"/>
  <c r="G210" i="1"/>
  <c r="G209" i="1"/>
  <c r="I208" i="1"/>
  <c r="I206" i="1" s="1"/>
  <c r="H208" i="1"/>
  <c r="H206" i="1" s="1"/>
  <c r="G207" i="1"/>
  <c r="G204" i="1"/>
  <c r="G203" i="1"/>
  <c r="G202" i="1"/>
  <c r="G201" i="1"/>
  <c r="G200" i="1"/>
  <c r="G199" i="1"/>
  <c r="G198" i="1"/>
  <c r="G197" i="1"/>
  <c r="G196" i="1"/>
  <c r="G195" i="1"/>
  <c r="I194" i="1"/>
  <c r="I193" i="1" s="1"/>
  <c r="H194" i="1"/>
  <c r="H193" i="1" s="1"/>
  <c r="G190" i="1"/>
  <c r="G189" i="1"/>
  <c r="I188" i="1"/>
  <c r="H188" i="1"/>
  <c r="G186" i="1"/>
  <c r="G185" i="1"/>
  <c r="G184" i="1"/>
  <c r="I183" i="1"/>
  <c r="H183" i="1"/>
  <c r="G181" i="1"/>
  <c r="G180" i="1"/>
  <c r="G179" i="1"/>
  <c r="I178" i="1"/>
  <c r="H178" i="1"/>
  <c r="G177" i="1"/>
  <c r="G176" i="1"/>
  <c r="G175" i="1"/>
  <c r="I174" i="1"/>
  <c r="H174" i="1"/>
  <c r="H173" i="1" s="1"/>
  <c r="G172" i="1"/>
  <c r="G171" i="1"/>
  <c r="G170" i="1" s="1"/>
  <c r="I170" i="1"/>
  <c r="H170" i="1"/>
  <c r="G169" i="1"/>
  <c r="G168" i="1"/>
  <c r="G167" i="1"/>
  <c r="G166" i="1" s="1"/>
  <c r="I166" i="1"/>
  <c r="H166" i="1"/>
  <c r="G165" i="1"/>
  <c r="G164" i="1"/>
  <c r="G163" i="1"/>
  <c r="G162" i="1"/>
  <c r="G161" i="1" s="1"/>
  <c r="I161" i="1"/>
  <c r="H161" i="1"/>
  <c r="G160" i="1"/>
  <c r="G159" i="1"/>
  <c r="I158" i="1"/>
  <c r="H158" i="1"/>
  <c r="G157" i="1"/>
  <c r="G156" i="1"/>
  <c r="G155" i="1" s="1"/>
  <c r="I155" i="1"/>
  <c r="H155" i="1"/>
  <c r="G154" i="1"/>
  <c r="G153" i="1"/>
  <c r="I152" i="1"/>
  <c r="H152" i="1"/>
  <c r="G149" i="1"/>
  <c r="G148" i="1"/>
  <c r="G147" i="1"/>
  <c r="G146" i="1"/>
  <c r="G145" i="1" s="1"/>
  <c r="I145" i="1"/>
  <c r="H145" i="1"/>
  <c r="G144" i="1"/>
  <c r="G143" i="1"/>
  <c r="G142" i="1"/>
  <c r="G141" i="1"/>
  <c r="G140" i="1"/>
  <c r="I139" i="1"/>
  <c r="H139" i="1"/>
  <c r="G137" i="1"/>
  <c r="G136" i="1"/>
  <c r="G135" i="1"/>
  <c r="I134" i="1"/>
  <c r="I133" i="1" s="1"/>
  <c r="H134" i="1"/>
  <c r="H133" i="1" s="1"/>
  <c r="G132" i="1"/>
  <c r="G131" i="1"/>
  <c r="I130" i="1"/>
  <c r="H130" i="1"/>
  <c r="G129" i="1"/>
  <c r="G128" i="1"/>
  <c r="I127" i="1"/>
  <c r="H127" i="1"/>
  <c r="G126" i="1"/>
  <c r="G125" i="1"/>
  <c r="I124" i="1"/>
  <c r="H124" i="1"/>
  <c r="G123" i="1"/>
  <c r="G122" i="1"/>
  <c r="I121" i="1"/>
  <c r="H121" i="1"/>
  <c r="G120" i="1"/>
  <c r="G119" i="1"/>
  <c r="G118" i="1" s="1"/>
  <c r="I118" i="1"/>
  <c r="H118" i="1"/>
  <c r="G117" i="1"/>
  <c r="G116" i="1"/>
  <c r="I115" i="1"/>
  <c r="H115" i="1"/>
  <c r="G114" i="1"/>
  <c r="G113" i="1"/>
  <c r="G112" i="1" s="1"/>
  <c r="I112" i="1"/>
  <c r="H112" i="1"/>
  <c r="G109" i="1"/>
  <c r="G108" i="1"/>
  <c r="G107" i="1"/>
  <c r="G106" i="1"/>
  <c r="G105" i="1"/>
  <c r="G104" i="1"/>
  <c r="G103" i="1" s="1"/>
  <c r="I103" i="1"/>
  <c r="I102" i="1" s="1"/>
  <c r="H103" i="1"/>
  <c r="H102" i="1"/>
  <c r="G101" i="1"/>
  <c r="G100" i="1"/>
  <c r="G99" i="1" s="1"/>
  <c r="I99" i="1"/>
  <c r="H99" i="1"/>
  <c r="G98" i="1"/>
  <c r="G97" i="1"/>
  <c r="G96" i="1" s="1"/>
  <c r="I96" i="1"/>
  <c r="H96" i="1"/>
  <c r="G95" i="1"/>
  <c r="G94" i="1"/>
  <c r="G93" i="1"/>
  <c r="G81" i="1"/>
  <c r="G80" i="1"/>
  <c r="G79" i="1" s="1"/>
  <c r="G17" i="1" s="1"/>
  <c r="G76" i="1"/>
  <c r="G15" i="1" s="1"/>
  <c r="I74" i="1"/>
  <c r="I73" i="1" s="1"/>
  <c r="I11" i="1" s="1"/>
  <c r="H74" i="1"/>
  <c r="H73" i="1" s="1"/>
  <c r="H11" i="1" s="1"/>
  <c r="G74" i="1"/>
  <c r="G73" i="1"/>
  <c r="G11" i="1" s="1"/>
  <c r="G70" i="1"/>
  <c r="G62" i="1"/>
  <c r="I60" i="1"/>
  <c r="H60" i="1"/>
  <c r="G60" i="1"/>
  <c r="G55" i="1"/>
  <c r="G37" i="1"/>
  <c r="I35" i="1"/>
  <c r="H35" i="1"/>
  <c r="G35" i="1"/>
  <c r="G25" i="1"/>
  <c r="I24" i="1"/>
  <c r="I9" i="1" s="1"/>
  <c r="H24" i="1"/>
  <c r="H9" i="1" s="1"/>
  <c r="I23" i="1"/>
  <c r="H23" i="1"/>
  <c r="I22" i="1"/>
  <c r="H22" i="1"/>
  <c r="H7" i="1" s="1"/>
  <c r="I21" i="1"/>
  <c r="H21" i="1"/>
  <c r="I20" i="1"/>
  <c r="H20" i="1"/>
  <c r="I19" i="1"/>
  <c r="H19" i="1"/>
  <c r="I18" i="1"/>
  <c r="H18" i="1"/>
  <c r="I17" i="1"/>
  <c r="H17" i="1"/>
  <c r="I16" i="1"/>
  <c r="H16" i="1"/>
  <c r="I15" i="1"/>
  <c r="H15" i="1"/>
  <c r="I13" i="1"/>
  <c r="H13" i="1"/>
  <c r="I12" i="1"/>
  <c r="H12" i="1"/>
  <c r="I10" i="1"/>
  <c r="H10" i="1"/>
  <c r="I8" i="1"/>
  <c r="H8" i="1"/>
  <c r="I7" i="1"/>
  <c r="D293" i="1"/>
  <c r="E20" i="1"/>
  <c r="F20" i="1"/>
  <c r="E21" i="1"/>
  <c r="F21" i="1"/>
  <c r="E22" i="1"/>
  <c r="E7" i="1" s="1"/>
  <c r="F22" i="1"/>
  <c r="F7" i="1" s="1"/>
  <c r="E23" i="1"/>
  <c r="F23" i="1"/>
  <c r="F8" i="1" s="1"/>
  <c r="E24" i="1"/>
  <c r="F24" i="1"/>
  <c r="E8" i="1"/>
  <c r="E19" i="1"/>
  <c r="F19" i="1"/>
  <c r="K158" i="1" l="1"/>
  <c r="K178" i="1"/>
  <c r="G134" i="1"/>
  <c r="G133" i="1" s="1"/>
  <c r="L173" i="1"/>
  <c r="H138" i="1"/>
  <c r="N130" i="1"/>
  <c r="N166" i="1"/>
  <c r="I173" i="1"/>
  <c r="G270" i="1"/>
  <c r="G174" i="1"/>
  <c r="G225" i="1"/>
  <c r="G238" i="1"/>
  <c r="N279" i="1"/>
  <c r="H92" i="1"/>
  <c r="G178" i="1"/>
  <c r="K115" i="1"/>
  <c r="K121" i="1"/>
  <c r="K134" i="1"/>
  <c r="K273" i="1"/>
  <c r="P92" i="1"/>
  <c r="I138" i="1"/>
  <c r="G130" i="1"/>
  <c r="G231" i="1"/>
  <c r="I255" i="1"/>
  <c r="I254" i="1" s="1"/>
  <c r="L138" i="1"/>
  <c r="L111" i="1" s="1"/>
  <c r="M138" i="1"/>
  <c r="M111" i="1" s="1"/>
  <c r="P138" i="1"/>
  <c r="P111" i="1" s="1"/>
  <c r="N249" i="1"/>
  <c r="G279" i="1"/>
  <c r="M173" i="1"/>
  <c r="M151" i="1" s="1"/>
  <c r="K231" i="1"/>
  <c r="N96" i="1"/>
  <c r="K270" i="1"/>
  <c r="G267" i="1"/>
  <c r="N161" i="1"/>
  <c r="N298" i="1"/>
  <c r="N297" i="1" s="1"/>
  <c r="N296" i="1" s="1"/>
  <c r="N12" i="1" s="1"/>
  <c r="K298" i="1"/>
  <c r="K297" i="1" s="1"/>
  <c r="K296" i="1" s="1"/>
  <c r="K12" i="1" s="1"/>
  <c r="G298" i="1"/>
  <c r="G297" i="1" s="1"/>
  <c r="G296" i="1" s="1"/>
  <c r="G12" i="1" s="1"/>
  <c r="N287" i="1"/>
  <c r="K287" i="1"/>
  <c r="G287" i="1"/>
  <c r="K279" i="1"/>
  <c r="P255" i="1"/>
  <c r="P254" i="1" s="1"/>
  <c r="M255" i="1"/>
  <c r="M254" i="1" s="1"/>
  <c r="K267" i="1"/>
  <c r="K258" i="1"/>
  <c r="K257" i="1" s="1"/>
  <c r="N258" i="1"/>
  <c r="N257" i="1" s="1"/>
  <c r="G258" i="1"/>
  <c r="G257" i="1" s="1"/>
  <c r="L255" i="1"/>
  <c r="L254" i="1" s="1"/>
  <c r="N273" i="1"/>
  <c r="G273" i="1"/>
  <c r="O255" i="1"/>
  <c r="O254" i="1" s="1"/>
  <c r="H255" i="1"/>
  <c r="H254" i="1" s="1"/>
  <c r="K249" i="1"/>
  <c r="G249" i="1"/>
  <c r="K242" i="1"/>
  <c r="G242" i="1"/>
  <c r="N242" i="1"/>
  <c r="L223" i="1"/>
  <c r="L192" i="1" s="1"/>
  <c r="K234" i="1"/>
  <c r="G234" i="1"/>
  <c r="K225" i="1"/>
  <c r="M223" i="1"/>
  <c r="M192" i="1" s="1"/>
  <c r="O223" i="1"/>
  <c r="O192" i="1" s="1"/>
  <c r="I223" i="1"/>
  <c r="I192" i="1" s="1"/>
  <c r="H223" i="1"/>
  <c r="H192" i="1" s="1"/>
  <c r="K216" i="1"/>
  <c r="G216" i="1"/>
  <c r="N216" i="1"/>
  <c r="N208" i="1"/>
  <c r="N206" i="1" s="1"/>
  <c r="K208" i="1"/>
  <c r="K206" i="1" s="1"/>
  <c r="G208" i="1"/>
  <c r="G206" i="1" s="1"/>
  <c r="P192" i="1"/>
  <c r="N194" i="1"/>
  <c r="N193" i="1" s="1"/>
  <c r="K194" i="1"/>
  <c r="K193" i="1" s="1"/>
  <c r="G194" i="1"/>
  <c r="G193" i="1" s="1"/>
  <c r="N188" i="1"/>
  <c r="K188" i="1"/>
  <c r="G188" i="1"/>
  <c r="N183" i="1"/>
  <c r="K183" i="1"/>
  <c r="G183" i="1"/>
  <c r="O173" i="1"/>
  <c r="O151" i="1" s="1"/>
  <c r="N174" i="1"/>
  <c r="N173" i="1" s="1"/>
  <c r="K174" i="1"/>
  <c r="N170" i="1"/>
  <c r="K170" i="1"/>
  <c r="P151" i="1"/>
  <c r="G158" i="1"/>
  <c r="I151" i="1"/>
  <c r="N155" i="1"/>
  <c r="L151" i="1"/>
  <c r="N152" i="1"/>
  <c r="K152" i="1"/>
  <c r="G152" i="1"/>
  <c r="N145" i="1"/>
  <c r="N139" i="1"/>
  <c r="K139" i="1"/>
  <c r="K138" i="1" s="1"/>
  <c r="G139" i="1"/>
  <c r="G138" i="1" s="1"/>
  <c r="K133" i="1"/>
  <c r="N134" i="1"/>
  <c r="N133" i="1" s="1"/>
  <c r="N127" i="1"/>
  <c r="G127" i="1"/>
  <c r="K127" i="1"/>
  <c r="N124" i="1"/>
  <c r="K124" i="1"/>
  <c r="G124" i="1"/>
  <c r="G121" i="1"/>
  <c r="G115" i="1"/>
  <c r="K112" i="1"/>
  <c r="N112" i="1"/>
  <c r="O111" i="1"/>
  <c r="G102" i="1"/>
  <c r="G92" i="1" s="1"/>
  <c r="N102" i="1"/>
  <c r="N92" i="1" s="1"/>
  <c r="O92" i="1"/>
  <c r="K103" i="1"/>
  <c r="K102" i="1" s="1"/>
  <c r="K92" i="1" s="1"/>
  <c r="L92" i="1"/>
  <c r="K96" i="1"/>
  <c r="I92" i="1"/>
  <c r="N24" i="1"/>
  <c r="N9" i="1" s="1"/>
  <c r="G24" i="1"/>
  <c r="G9" i="1" s="1"/>
  <c r="K24" i="1"/>
  <c r="K9" i="1" s="1"/>
  <c r="N223" i="1"/>
  <c r="N18" i="1"/>
  <c r="M92" i="1"/>
  <c r="K18" i="1"/>
  <c r="I111" i="1"/>
  <c r="H111" i="1"/>
  <c r="H151" i="1"/>
  <c r="G173" i="1"/>
  <c r="G18" i="1"/>
  <c r="K173" i="1" l="1"/>
  <c r="K151" i="1" s="1"/>
  <c r="K255" i="1"/>
  <c r="K254" i="1" s="1"/>
  <c r="G223" i="1"/>
  <c r="G192" i="1" s="1"/>
  <c r="K223" i="1"/>
  <c r="K192" i="1" s="1"/>
  <c r="N255" i="1"/>
  <c r="N254" i="1" s="1"/>
  <c r="G255" i="1"/>
  <c r="G254" i="1" s="1"/>
  <c r="N192" i="1"/>
  <c r="N151" i="1"/>
  <c r="P91" i="1"/>
  <c r="P90" i="1" s="1"/>
  <c r="G151" i="1"/>
  <c r="H91" i="1"/>
  <c r="H90" i="1" s="1"/>
  <c r="N138" i="1"/>
  <c r="N111" i="1" s="1"/>
  <c r="K111" i="1"/>
  <c r="K91" i="1" s="1"/>
  <c r="G111" i="1"/>
  <c r="L91" i="1"/>
  <c r="L90" i="1" s="1"/>
  <c r="M91" i="1"/>
  <c r="M90" i="1" s="1"/>
  <c r="O91" i="1"/>
  <c r="O90" i="1" s="1"/>
  <c r="I91" i="1"/>
  <c r="I90" i="1" s="1"/>
  <c r="K90" i="1" l="1"/>
  <c r="K53" i="1" s="1"/>
  <c r="K45" i="1" s="1"/>
  <c r="K44" i="1" s="1"/>
  <c r="N91" i="1"/>
  <c r="N90" i="1" s="1"/>
  <c r="N53" i="1" s="1"/>
  <c r="N45" i="1" s="1"/>
  <c r="N44" i="1" s="1"/>
  <c r="N88" i="1" s="1"/>
  <c r="G91" i="1"/>
  <c r="G90" i="1" s="1"/>
  <c r="G53" i="1" s="1"/>
  <c r="G45" i="1" s="1"/>
  <c r="G44" i="1" s="1"/>
  <c r="K88" i="1" l="1"/>
  <c r="G23" i="1"/>
  <c r="G22" i="1" s="1"/>
  <c r="K23" i="1"/>
  <c r="K22" i="1" s="1"/>
  <c r="K10" i="1"/>
  <c r="K8" i="1" s="1"/>
  <c r="K7" i="1" s="1"/>
  <c r="N23" i="1"/>
  <c r="N22" i="1" s="1"/>
  <c r="N10" i="1"/>
  <c r="N8" i="1" s="1"/>
  <c r="N7" i="1" s="1"/>
  <c r="G88" i="1"/>
  <c r="G10" i="1"/>
  <c r="G8" i="1" s="1"/>
  <c r="G7" i="1" s="1"/>
  <c r="K21" i="1" l="1"/>
  <c r="K20" i="1" s="1"/>
  <c r="N21" i="1"/>
  <c r="N20" i="1" s="1"/>
  <c r="G21" i="1"/>
  <c r="G20" i="1" s="1"/>
  <c r="E194" i="1"/>
  <c r="F194" i="1"/>
  <c r="D198" i="1"/>
  <c r="C182" i="1"/>
  <c r="J182" i="1"/>
  <c r="J198" i="1" l="1"/>
  <c r="C198" i="1"/>
  <c r="D260" i="1"/>
  <c r="D259" i="1"/>
  <c r="D336" i="1"/>
  <c r="D335" i="1" s="1"/>
  <c r="E258" i="1"/>
  <c r="F258" i="1"/>
  <c r="D94" i="2"/>
  <c r="C94" i="2"/>
  <c r="J260" i="1" l="1"/>
  <c r="J259" i="1"/>
  <c r="C260" i="1"/>
  <c r="C259" i="1"/>
  <c r="D258" i="1"/>
  <c r="J338" i="1"/>
  <c r="C338" i="1"/>
  <c r="J337" i="1"/>
  <c r="C337" i="1"/>
  <c r="C323" i="1"/>
  <c r="C325" i="1"/>
  <c r="J323" i="1"/>
  <c r="J325" i="1"/>
  <c r="D96" i="2"/>
  <c r="C96" i="2"/>
  <c r="D107" i="2"/>
  <c r="C107" i="2"/>
  <c r="D105" i="2"/>
  <c r="C105" i="2"/>
  <c r="D103" i="2"/>
  <c r="D102" i="2" s="1"/>
  <c r="C103" i="2"/>
  <c r="D99" i="2"/>
  <c r="D98" i="2" s="1"/>
  <c r="C99" i="2"/>
  <c r="D85" i="2"/>
  <c r="C85" i="2"/>
  <c r="D72" i="2"/>
  <c r="C72" i="2"/>
  <c r="D68" i="2"/>
  <c r="C68" i="2"/>
  <c r="D62" i="2"/>
  <c r="C62" i="2"/>
  <c r="D60" i="2"/>
  <c r="D59" i="2" s="1"/>
  <c r="C60" i="2"/>
  <c r="D56" i="2"/>
  <c r="C56" i="2"/>
  <c r="D54" i="2"/>
  <c r="C54" i="2"/>
  <c r="D29" i="2"/>
  <c r="D28" i="2" s="1"/>
  <c r="C29" i="2"/>
  <c r="D24" i="2"/>
  <c r="C24" i="2"/>
  <c r="D16" i="2"/>
  <c r="C16" i="2"/>
  <c r="D9" i="2"/>
  <c r="C9" i="2"/>
  <c r="D101" i="2" l="1"/>
  <c r="C102" i="2"/>
  <c r="C101" i="2" s="1"/>
  <c r="C98" i="2"/>
  <c r="C59" i="2"/>
  <c r="C53" i="2"/>
  <c r="C28" i="2"/>
  <c r="J258" i="1"/>
  <c r="C258" i="1"/>
  <c r="C336" i="1"/>
  <c r="J336" i="1"/>
  <c r="J335" i="1" s="1"/>
  <c r="D58" i="2"/>
  <c r="C71" i="2"/>
  <c r="C15" i="2"/>
  <c r="D15" i="2"/>
  <c r="D14" i="2" s="1"/>
  <c r="D71" i="2"/>
  <c r="D53" i="2"/>
  <c r="C70" i="2" l="1"/>
  <c r="D70" i="2"/>
  <c r="C58" i="2"/>
  <c r="C14" i="2"/>
  <c r="C335" i="1"/>
  <c r="D52" i="2"/>
  <c r="D8" i="2" s="1"/>
  <c r="D7" i="2" l="1"/>
  <c r="C52" i="2"/>
  <c r="E273" i="1"/>
  <c r="F273" i="1"/>
  <c r="D275" i="1"/>
  <c r="D274" i="1"/>
  <c r="D342" i="1"/>
  <c r="D341" i="1" s="1"/>
  <c r="D340" i="1" s="1"/>
  <c r="D321" i="1"/>
  <c r="D294" i="1"/>
  <c r="D291" i="1"/>
  <c r="D290" i="1"/>
  <c r="D289" i="1"/>
  <c r="D288" i="1"/>
  <c r="D285" i="1"/>
  <c r="D284" i="1"/>
  <c r="D283" i="1"/>
  <c r="D282" i="1"/>
  <c r="D281" i="1"/>
  <c r="D280" i="1"/>
  <c r="D277" i="1"/>
  <c r="D276" i="1"/>
  <c r="D272" i="1"/>
  <c r="D271" i="1"/>
  <c r="D269" i="1"/>
  <c r="D268" i="1"/>
  <c r="D266" i="1"/>
  <c r="D265" i="1"/>
  <c r="D264" i="1"/>
  <c r="D263" i="1"/>
  <c r="D262" i="1"/>
  <c r="D261" i="1"/>
  <c r="D256" i="1"/>
  <c r="D252" i="1"/>
  <c r="D251" i="1"/>
  <c r="D250" i="1"/>
  <c r="D247" i="1"/>
  <c r="D246" i="1"/>
  <c r="D245" i="1"/>
  <c r="D244" i="1"/>
  <c r="D243" i="1"/>
  <c r="D240" i="1"/>
  <c r="D239" i="1"/>
  <c r="D237" i="1"/>
  <c r="D236" i="1"/>
  <c r="D235" i="1"/>
  <c r="D233" i="1"/>
  <c r="D232" i="1"/>
  <c r="D230" i="1"/>
  <c r="D229" i="1"/>
  <c r="D228" i="1"/>
  <c r="D227" i="1"/>
  <c r="D226" i="1"/>
  <c r="D224" i="1"/>
  <c r="D221" i="1"/>
  <c r="D220" i="1"/>
  <c r="D219" i="1"/>
  <c r="D218" i="1"/>
  <c r="D217" i="1"/>
  <c r="D214" i="1"/>
  <c r="D213" i="1"/>
  <c r="D212" i="1"/>
  <c r="D211" i="1"/>
  <c r="D210" i="1"/>
  <c r="D209" i="1"/>
  <c r="D207" i="1"/>
  <c r="D204" i="1"/>
  <c r="D203" i="1"/>
  <c r="D202" i="1"/>
  <c r="D201" i="1"/>
  <c r="D200" i="1"/>
  <c r="D199" i="1"/>
  <c r="D197" i="1"/>
  <c r="D196" i="1"/>
  <c r="D195" i="1"/>
  <c r="D194" i="1" s="1"/>
  <c r="D190" i="1"/>
  <c r="D189" i="1"/>
  <c r="D186" i="1"/>
  <c r="D185" i="1"/>
  <c r="D184" i="1"/>
  <c r="D181" i="1"/>
  <c r="D180" i="1"/>
  <c r="D179" i="1"/>
  <c r="D177" i="1"/>
  <c r="D176" i="1"/>
  <c r="D175" i="1"/>
  <c r="D172" i="1"/>
  <c r="D171" i="1"/>
  <c r="D169" i="1"/>
  <c r="D168" i="1"/>
  <c r="D167" i="1"/>
  <c r="D165" i="1"/>
  <c r="D164" i="1"/>
  <c r="D163" i="1"/>
  <c r="D162" i="1"/>
  <c r="D160" i="1"/>
  <c r="D159" i="1"/>
  <c r="D157" i="1"/>
  <c r="D156" i="1"/>
  <c r="D154" i="1"/>
  <c r="D153" i="1"/>
  <c r="D149" i="1"/>
  <c r="D148" i="1"/>
  <c r="D147" i="1"/>
  <c r="D146" i="1"/>
  <c r="D144" i="1"/>
  <c r="D143" i="1"/>
  <c r="D142" i="1"/>
  <c r="D141" i="1"/>
  <c r="D140" i="1"/>
  <c r="D137" i="1"/>
  <c r="D136" i="1"/>
  <c r="D135" i="1"/>
  <c r="D132" i="1"/>
  <c r="D131" i="1"/>
  <c r="D129" i="1"/>
  <c r="D128" i="1"/>
  <c r="D126" i="1"/>
  <c r="D125" i="1"/>
  <c r="D123" i="1"/>
  <c r="D122" i="1"/>
  <c r="D120" i="1"/>
  <c r="D119" i="1"/>
  <c r="D117" i="1"/>
  <c r="D116" i="1"/>
  <c r="D114" i="1"/>
  <c r="D113" i="1"/>
  <c r="D107" i="1"/>
  <c r="D106" i="1"/>
  <c r="D105" i="1"/>
  <c r="D104" i="1"/>
  <c r="D101" i="1"/>
  <c r="D100" i="1"/>
  <c r="D98" i="1"/>
  <c r="D97" i="1"/>
  <c r="D108" i="1"/>
  <c r="D109" i="1"/>
  <c r="D95" i="1"/>
  <c r="D94" i="1"/>
  <c r="D93" i="1"/>
  <c r="D74" i="1"/>
  <c r="D73" i="1" s="1"/>
  <c r="D11" i="1" s="1"/>
  <c r="D35" i="1"/>
  <c r="E35" i="1"/>
  <c r="F35" i="1"/>
  <c r="E60" i="1"/>
  <c r="F60" i="1"/>
  <c r="E74" i="1"/>
  <c r="E73" i="1" s="1"/>
  <c r="E11" i="1" s="1"/>
  <c r="F74" i="1"/>
  <c r="F73" i="1" s="1"/>
  <c r="F11" i="1" s="1"/>
  <c r="E15" i="1"/>
  <c r="F15" i="1"/>
  <c r="F18" i="1"/>
  <c r="E96" i="1"/>
  <c r="F96" i="1"/>
  <c r="E99" i="1"/>
  <c r="F99" i="1"/>
  <c r="E103" i="1"/>
  <c r="E102" i="1" s="1"/>
  <c r="F103" i="1"/>
  <c r="F102" i="1" s="1"/>
  <c r="E112" i="1"/>
  <c r="F112" i="1"/>
  <c r="E115" i="1"/>
  <c r="F115" i="1"/>
  <c r="E118" i="1"/>
  <c r="F118" i="1"/>
  <c r="E121" i="1"/>
  <c r="F121" i="1"/>
  <c r="E124" i="1"/>
  <c r="F124" i="1"/>
  <c r="E127" i="1"/>
  <c r="F127" i="1"/>
  <c r="E130" i="1"/>
  <c r="F130" i="1"/>
  <c r="E134" i="1"/>
  <c r="F134" i="1"/>
  <c r="E139" i="1"/>
  <c r="F139" i="1"/>
  <c r="E145" i="1"/>
  <c r="F145" i="1"/>
  <c r="E152" i="1"/>
  <c r="F152" i="1"/>
  <c r="E155" i="1"/>
  <c r="F155" i="1"/>
  <c r="E158" i="1"/>
  <c r="F158" i="1"/>
  <c r="E161" i="1"/>
  <c r="F161" i="1"/>
  <c r="E166" i="1"/>
  <c r="F166" i="1"/>
  <c r="E170" i="1"/>
  <c r="F170" i="1"/>
  <c r="E174" i="1"/>
  <c r="F174" i="1"/>
  <c r="E178" i="1"/>
  <c r="F178" i="1"/>
  <c r="E183" i="1"/>
  <c r="F183" i="1"/>
  <c r="E188" i="1"/>
  <c r="F188" i="1"/>
  <c r="E193" i="1"/>
  <c r="F193" i="1"/>
  <c r="E208" i="1"/>
  <c r="E206" i="1" s="1"/>
  <c r="F208" i="1"/>
  <c r="F206" i="1" s="1"/>
  <c r="E216" i="1"/>
  <c r="F216" i="1"/>
  <c r="E225" i="1"/>
  <c r="F225" i="1"/>
  <c r="E231" i="1"/>
  <c r="F231" i="1"/>
  <c r="E234" i="1"/>
  <c r="F234" i="1"/>
  <c r="E238" i="1"/>
  <c r="F238" i="1"/>
  <c r="E242" i="1"/>
  <c r="F242" i="1"/>
  <c r="E249" i="1"/>
  <c r="F249" i="1"/>
  <c r="E257" i="1"/>
  <c r="F257" i="1"/>
  <c r="E267" i="1"/>
  <c r="F267" i="1"/>
  <c r="E270" i="1"/>
  <c r="F270" i="1"/>
  <c r="E279" i="1"/>
  <c r="F279" i="1"/>
  <c r="E287" i="1"/>
  <c r="F287" i="1"/>
  <c r="E321" i="1"/>
  <c r="E320" i="1" s="1"/>
  <c r="E319" i="1" s="1"/>
  <c r="E318" i="1" s="1"/>
  <c r="E317" i="1" s="1"/>
  <c r="E316" i="1" s="1"/>
  <c r="E14" i="1" s="1"/>
  <c r="F321" i="1"/>
  <c r="F320" i="1" s="1"/>
  <c r="F319" i="1" s="1"/>
  <c r="F318" i="1" s="1"/>
  <c r="F317" i="1" s="1"/>
  <c r="F316" i="1" s="1"/>
  <c r="F14" i="1" s="1"/>
  <c r="E16" i="1"/>
  <c r="F16" i="1"/>
  <c r="C8" i="2" l="1"/>
  <c r="C7" i="2" s="1"/>
  <c r="J89" i="1"/>
  <c r="D295" i="1"/>
  <c r="D19" i="1" s="1"/>
  <c r="J277" i="1"/>
  <c r="J286" i="1"/>
  <c r="F133" i="1"/>
  <c r="E133" i="1"/>
  <c r="J333" i="1"/>
  <c r="C274" i="1"/>
  <c r="C31" i="1"/>
  <c r="C33" i="1"/>
  <c r="C269" i="1"/>
  <c r="C311" i="1"/>
  <c r="J299" i="1"/>
  <c r="J301" i="1"/>
  <c r="J311" i="1"/>
  <c r="C272" i="1"/>
  <c r="C324" i="1"/>
  <c r="J315" i="1"/>
  <c r="F255" i="1"/>
  <c r="F254" i="1" s="1"/>
  <c r="E255" i="1"/>
  <c r="E254" i="1" s="1"/>
  <c r="J235" i="1"/>
  <c r="C41" i="1"/>
  <c r="D124" i="1"/>
  <c r="D130" i="1"/>
  <c r="D238" i="1"/>
  <c r="J57" i="1"/>
  <c r="J72" i="1"/>
  <c r="J141" i="1"/>
  <c r="J154" i="1"/>
  <c r="J251" i="1"/>
  <c r="J253" i="1"/>
  <c r="F223" i="1"/>
  <c r="F192" i="1" s="1"/>
  <c r="E223" i="1"/>
  <c r="E192" i="1" s="1"/>
  <c r="J87" i="1"/>
  <c r="C266" i="1"/>
  <c r="J28" i="1"/>
  <c r="J30" i="1"/>
  <c r="J32" i="1"/>
  <c r="J40" i="1"/>
  <c r="J42" i="1"/>
  <c r="J50" i="1"/>
  <c r="J68" i="1"/>
  <c r="J123" i="1"/>
  <c r="J159" i="1"/>
  <c r="J162" i="1"/>
  <c r="J164" i="1"/>
  <c r="J167" i="1"/>
  <c r="J176" i="1"/>
  <c r="J187" i="1"/>
  <c r="J232" i="1"/>
  <c r="J149" i="1"/>
  <c r="J326" i="1"/>
  <c r="F138" i="1"/>
  <c r="E138" i="1"/>
  <c r="J143" i="1"/>
  <c r="F92" i="1"/>
  <c r="C36" i="1"/>
  <c r="E92" i="1"/>
  <c r="C268" i="1"/>
  <c r="J46" i="1"/>
  <c r="J67" i="1"/>
  <c r="J171" i="1"/>
  <c r="J300" i="1"/>
  <c r="J84" i="1"/>
  <c r="J100" i="1"/>
  <c r="C84" i="1"/>
  <c r="D328" i="1"/>
  <c r="D327" i="1" s="1"/>
  <c r="D13" i="1" s="1"/>
  <c r="J31" i="1"/>
  <c r="J49" i="1"/>
  <c r="J71" i="1"/>
  <c r="J116" i="1"/>
  <c r="J128" i="1"/>
  <c r="J278" i="1"/>
  <c r="J288" i="1"/>
  <c r="J33" i="1"/>
  <c r="J43" i="1"/>
  <c r="J275" i="1"/>
  <c r="J294" i="1"/>
  <c r="C28" i="1"/>
  <c r="C30" i="1"/>
  <c r="C310" i="1"/>
  <c r="C312" i="1"/>
  <c r="C326" i="1"/>
  <c r="C275" i="1"/>
  <c r="J66" i="1"/>
  <c r="J107" i="1"/>
  <c r="J140" i="1"/>
  <c r="J196" i="1"/>
  <c r="J210" i="1"/>
  <c r="J214" i="1"/>
  <c r="J217" i="1"/>
  <c r="J221" i="1"/>
  <c r="J244" i="1"/>
  <c r="J312" i="1"/>
  <c r="C26" i="1"/>
  <c r="C51" i="1"/>
  <c r="C57" i="1"/>
  <c r="C59" i="1"/>
  <c r="C67" i="1"/>
  <c r="C77" i="1"/>
  <c r="C114" i="1"/>
  <c r="C123" i="1"/>
  <c r="C132" i="1"/>
  <c r="C149" i="1"/>
  <c r="C176" i="1"/>
  <c r="C185" i="1"/>
  <c r="C195" i="1"/>
  <c r="C202" i="1"/>
  <c r="C210" i="1"/>
  <c r="C217" i="1"/>
  <c r="C224" i="1"/>
  <c r="C229" i="1"/>
  <c r="C237" i="1"/>
  <c r="C252" i="1"/>
  <c r="C263" i="1"/>
  <c r="C265" i="1"/>
  <c r="C280" i="1"/>
  <c r="C282" i="1"/>
  <c r="C286" i="1"/>
  <c r="C289" i="1"/>
  <c r="C293" i="1"/>
  <c r="C306" i="1"/>
  <c r="J64" i="1"/>
  <c r="J85" i="1"/>
  <c r="J106" i="1"/>
  <c r="J175" i="1"/>
  <c r="J202" i="1"/>
  <c r="J205" i="1"/>
  <c r="J248" i="1"/>
  <c r="J274" i="1"/>
  <c r="J292" i="1"/>
  <c r="D334" i="1"/>
  <c r="J59" i="1"/>
  <c r="J65" i="1"/>
  <c r="J75" i="1"/>
  <c r="J74" i="1" s="1"/>
  <c r="J73" i="1" s="1"/>
  <c r="J11" i="1" s="1"/>
  <c r="J93" i="1"/>
  <c r="J108" i="1"/>
  <c r="J142" i="1"/>
  <c r="J144" i="1"/>
  <c r="J177" i="1"/>
  <c r="J209" i="1"/>
  <c r="J213" i="1"/>
  <c r="J218" i="1"/>
  <c r="J220" i="1"/>
  <c r="J272" i="1"/>
  <c r="J291" i="1"/>
  <c r="J293" i="1"/>
  <c r="J305" i="1"/>
  <c r="J308" i="1"/>
  <c r="J324" i="1"/>
  <c r="J332" i="1"/>
  <c r="J343" i="1"/>
  <c r="J342" i="1" s="1"/>
  <c r="J341" i="1" s="1"/>
  <c r="J340" i="1" s="1"/>
  <c r="C38" i="1"/>
  <c r="C101" i="1"/>
  <c r="C141" i="1"/>
  <c r="C157" i="1"/>
  <c r="D161" i="1"/>
  <c r="C191" i="1"/>
  <c r="C201" i="1"/>
  <c r="C209" i="1"/>
  <c r="C215" i="1"/>
  <c r="C222" i="1"/>
  <c r="C230" i="1"/>
  <c r="C281" i="1"/>
  <c r="C288" i="1"/>
  <c r="C305" i="1"/>
  <c r="C308" i="1"/>
  <c r="C332" i="1"/>
  <c r="J29" i="1"/>
  <c r="J41" i="1"/>
  <c r="J56" i="1"/>
  <c r="J61" i="1"/>
  <c r="J60" i="1" s="1"/>
  <c r="J69" i="1"/>
  <c r="J77" i="1"/>
  <c r="J86" i="1"/>
  <c r="J105" i="1"/>
  <c r="J120" i="1"/>
  <c r="J131" i="1"/>
  <c r="J136" i="1"/>
  <c r="J160" i="1"/>
  <c r="J172" i="1"/>
  <c r="J207" i="1"/>
  <c r="J222" i="1"/>
  <c r="J226" i="1"/>
  <c r="J228" i="1"/>
  <c r="J256" i="1"/>
  <c r="J261" i="1"/>
  <c r="J283" i="1"/>
  <c r="J314" i="1"/>
  <c r="J34" i="1"/>
  <c r="J98" i="1"/>
  <c r="J117" i="1"/>
  <c r="J157" i="1"/>
  <c r="J165" i="1"/>
  <c r="J169" i="1"/>
  <c r="J181" i="1"/>
  <c r="J191" i="1"/>
  <c r="J282" i="1"/>
  <c r="J303" i="1"/>
  <c r="J313" i="1"/>
  <c r="J239" i="1"/>
  <c r="J52" i="1"/>
  <c r="J83" i="1"/>
  <c r="J110" i="1"/>
  <c r="J114" i="1"/>
  <c r="J126" i="1"/>
  <c r="J240" i="1"/>
  <c r="J304" i="1"/>
  <c r="J309" i="1"/>
  <c r="D155" i="1"/>
  <c r="C142" i="1"/>
  <c r="C46" i="1"/>
  <c r="C52" i="1"/>
  <c r="C108" i="1"/>
  <c r="C116" i="1"/>
  <c r="C135" i="1"/>
  <c r="D158" i="1"/>
  <c r="C177" i="1"/>
  <c r="C233" i="1"/>
  <c r="C241" i="1"/>
  <c r="C248" i="1"/>
  <c r="D257" i="1"/>
  <c r="C276" i="1"/>
  <c r="C313" i="1"/>
  <c r="J47" i="1"/>
  <c r="J58" i="1"/>
  <c r="J104" i="1"/>
  <c r="J245" i="1"/>
  <c r="J289" i="1"/>
  <c r="J310" i="1"/>
  <c r="J27" i="1"/>
  <c r="J48" i="1"/>
  <c r="J184" i="1"/>
  <c r="J201" i="1"/>
  <c r="J215" i="1"/>
  <c r="J233" i="1"/>
  <c r="J237" i="1"/>
  <c r="J241" i="1"/>
  <c r="J285" i="1"/>
  <c r="J306" i="1"/>
  <c r="J329" i="1"/>
  <c r="C50" i="1"/>
  <c r="C32" i="1"/>
  <c r="C54" i="1"/>
  <c r="C69" i="1"/>
  <c r="C89" i="1"/>
  <c r="C97" i="1"/>
  <c r="C117" i="1"/>
  <c r="C136" i="1"/>
  <c r="C153" i="1"/>
  <c r="C187" i="1"/>
  <c r="C197" i="1"/>
  <c r="C204" i="1"/>
  <c r="C212" i="1"/>
  <c r="C219" i="1"/>
  <c r="C261" i="1"/>
  <c r="C284" i="1"/>
  <c r="C333" i="1"/>
  <c r="J179" i="1"/>
  <c r="J189" i="1"/>
  <c r="J246" i="1"/>
  <c r="J51" i="1"/>
  <c r="C48" i="1"/>
  <c r="C56" i="1"/>
  <c r="C64" i="1"/>
  <c r="C71" i="1"/>
  <c r="C83" i="1"/>
  <c r="C93" i="1"/>
  <c r="C98" i="1"/>
  <c r="C154" i="1"/>
  <c r="C171" i="1"/>
  <c r="C189" i="1"/>
  <c r="C199" i="1"/>
  <c r="C205" i="1"/>
  <c r="C213" i="1"/>
  <c r="C220" i="1"/>
  <c r="C228" i="1"/>
  <c r="C236" i="1"/>
  <c r="C244" i="1"/>
  <c r="C251" i="1"/>
  <c r="C262" i="1"/>
  <c r="C315" i="1"/>
  <c r="C329" i="1"/>
  <c r="C343" i="1"/>
  <c r="J276" i="1"/>
  <c r="J322" i="1"/>
  <c r="J321" i="1" s="1"/>
  <c r="J63" i="1"/>
  <c r="D208" i="1"/>
  <c r="D206" i="1" s="1"/>
  <c r="D139" i="1"/>
  <c r="D302" i="1"/>
  <c r="D307" i="1"/>
  <c r="J156" i="1"/>
  <c r="J212" i="1"/>
  <c r="J265" i="1"/>
  <c r="J334" i="1"/>
  <c r="J38" i="1"/>
  <c r="J54" i="1"/>
  <c r="J150" i="1"/>
  <c r="J153" i="1"/>
  <c r="J163" i="1"/>
  <c r="J180" i="1"/>
  <c r="J185" i="1"/>
  <c r="J197" i="1"/>
  <c r="J224" i="1"/>
  <c r="J243" i="1"/>
  <c r="J36" i="1"/>
  <c r="J35" i="1" s="1"/>
  <c r="J109" i="1"/>
  <c r="J101" i="1"/>
  <c r="J122" i="1"/>
  <c r="J125" i="1"/>
  <c r="J269" i="1"/>
  <c r="J39" i="1"/>
  <c r="J97" i="1"/>
  <c r="J132" i="1"/>
  <c r="J135" i="1"/>
  <c r="J186" i="1"/>
  <c r="J330" i="1"/>
  <c r="J26" i="1"/>
  <c r="J78" i="1"/>
  <c r="J82" i="1"/>
  <c r="J113" i="1"/>
  <c r="J119" i="1"/>
  <c r="J129" i="1"/>
  <c r="J147" i="1"/>
  <c r="J168" i="1"/>
  <c r="J204" i="1"/>
  <c r="J230" i="1"/>
  <c r="J250" i="1"/>
  <c r="J211" i="1"/>
  <c r="J200" i="1"/>
  <c r="J268" i="1"/>
  <c r="J148" i="1"/>
  <c r="J284" i="1"/>
  <c r="J94" i="1"/>
  <c r="J137" i="1"/>
  <c r="J195" i="1"/>
  <c r="J271" i="1"/>
  <c r="C277" i="1"/>
  <c r="J227" i="1"/>
  <c r="J247" i="1"/>
  <c r="J264" i="1"/>
  <c r="J95" i="1"/>
  <c r="J280" i="1"/>
  <c r="J281" i="1"/>
  <c r="J190" i="1"/>
  <c r="J199" i="1"/>
  <c r="J203" i="1"/>
  <c r="J219" i="1"/>
  <c r="J146" i="1"/>
  <c r="J229" i="1"/>
  <c r="J236" i="1"/>
  <c r="J252" i="1"/>
  <c r="J262" i="1"/>
  <c r="J266" i="1"/>
  <c r="J263" i="1"/>
  <c r="J290" i="1"/>
  <c r="C184" i="1"/>
  <c r="C239" i="1"/>
  <c r="C246" i="1"/>
  <c r="C253" i="1"/>
  <c r="C232" i="1"/>
  <c r="D270" i="1"/>
  <c r="D267" i="1"/>
  <c r="D249" i="1"/>
  <c r="C180" i="1"/>
  <c r="C29" i="1"/>
  <c r="C34" i="1"/>
  <c r="D331" i="1"/>
  <c r="D16" i="1" s="1"/>
  <c r="C58" i="1"/>
  <c r="C75" i="1"/>
  <c r="C95" i="1"/>
  <c r="C120" i="1"/>
  <c r="C129" i="1"/>
  <c r="D145" i="1"/>
  <c r="C181" i="1"/>
  <c r="C285" i="1"/>
  <c r="C292" i="1"/>
  <c r="C314" i="1"/>
  <c r="D273" i="1"/>
  <c r="C27" i="1"/>
  <c r="C85" i="1"/>
  <c r="C100" i="1"/>
  <c r="C110" i="1"/>
  <c r="C146" i="1"/>
  <c r="C179" i="1"/>
  <c r="C186" i="1"/>
  <c r="C196" i="1"/>
  <c r="C203" i="1"/>
  <c r="C211" i="1"/>
  <c r="C218" i="1"/>
  <c r="C226" i="1"/>
  <c r="C247" i="1"/>
  <c r="C256" i="1"/>
  <c r="C303" i="1"/>
  <c r="D170" i="1"/>
  <c r="C39" i="1"/>
  <c r="C47" i="1"/>
  <c r="C61" i="1"/>
  <c r="C68" i="1"/>
  <c r="C86" i="1"/>
  <c r="C122" i="1"/>
  <c r="C156" i="1"/>
  <c r="C164" i="1"/>
  <c r="D178" i="1"/>
  <c r="D231" i="1"/>
  <c r="C78" i="1"/>
  <c r="C175" i="1"/>
  <c r="C49" i="1"/>
  <c r="C159" i="1"/>
  <c r="C167" i="1"/>
  <c r="C190" i="1"/>
  <c r="E12" i="1"/>
  <c r="C106" i="1"/>
  <c r="D174" i="1"/>
  <c r="C300" i="1"/>
  <c r="D76" i="1"/>
  <c r="D15" i="1" s="1"/>
  <c r="C42" i="1"/>
  <c r="C107" i="1"/>
  <c r="C301" i="1"/>
  <c r="C66" i="1"/>
  <c r="C119" i="1"/>
  <c r="C128" i="1"/>
  <c r="C162" i="1"/>
  <c r="C169" i="1"/>
  <c r="C240" i="1"/>
  <c r="C264" i="1"/>
  <c r="C271" i="1"/>
  <c r="C309" i="1"/>
  <c r="C160" i="1"/>
  <c r="C283" i="1"/>
  <c r="C294" i="1"/>
  <c r="F12" i="1"/>
  <c r="D37" i="1"/>
  <c r="C65" i="1"/>
  <c r="C72" i="1"/>
  <c r="C82" i="1"/>
  <c r="C104" i="1"/>
  <c r="C113" i="1"/>
  <c r="C137" i="1"/>
  <c r="C144" i="1"/>
  <c r="C168" i="1"/>
  <c r="C200" i="1"/>
  <c r="C207" i="1"/>
  <c r="C214" i="1"/>
  <c r="C221" i="1"/>
  <c r="C278" i="1"/>
  <c r="C299" i="1"/>
  <c r="D242" i="1"/>
  <c r="D320" i="1"/>
  <c r="D319" i="1" s="1"/>
  <c r="D318" i="1" s="1"/>
  <c r="D317" i="1" s="1"/>
  <c r="D316" i="1" s="1"/>
  <c r="D14" i="1" s="1"/>
  <c r="D152" i="1"/>
  <c r="D134" i="1"/>
  <c r="D133" i="1" s="1"/>
  <c r="D103" i="1"/>
  <c r="D183" i="1"/>
  <c r="C290" i="1"/>
  <c r="D166" i="1"/>
  <c r="C131" i="1"/>
  <c r="C140" i="1"/>
  <c r="D279" i="1"/>
  <c r="D287" i="1"/>
  <c r="D188" i="1"/>
  <c r="C94" i="1"/>
  <c r="D127" i="1"/>
  <c r="C148" i="1"/>
  <c r="C322" i="1"/>
  <c r="C330" i="1"/>
  <c r="C43" i="1"/>
  <c r="C125" i="1"/>
  <c r="C165" i="1"/>
  <c r="C172" i="1"/>
  <c r="E173" i="1"/>
  <c r="E151" i="1" s="1"/>
  <c r="D70" i="1"/>
  <c r="D62" i="1"/>
  <c r="D225" i="1"/>
  <c r="C87" i="1"/>
  <c r="C109" i="1"/>
  <c r="C126" i="1"/>
  <c r="C143" i="1"/>
  <c r="C150" i="1"/>
  <c r="D234" i="1"/>
  <c r="C243" i="1"/>
  <c r="C304" i="1"/>
  <c r="F13" i="1"/>
  <c r="E13" i="1"/>
  <c r="C291" i="1"/>
  <c r="C250" i="1"/>
  <c r="C245" i="1"/>
  <c r="C235" i="1"/>
  <c r="C227" i="1"/>
  <c r="D216" i="1"/>
  <c r="D193" i="1"/>
  <c r="F173" i="1"/>
  <c r="F151" i="1" s="1"/>
  <c r="C163" i="1"/>
  <c r="C147" i="1"/>
  <c r="D121" i="1"/>
  <c r="D118" i="1"/>
  <c r="D115" i="1"/>
  <c r="D112" i="1"/>
  <c r="C105" i="1"/>
  <c r="D99" i="1"/>
  <c r="D96" i="1"/>
  <c r="D81" i="1"/>
  <c r="D80" i="1" s="1"/>
  <c r="D18" i="1" s="1"/>
  <c r="C63" i="1"/>
  <c r="D60" i="1"/>
  <c r="D55" i="1"/>
  <c r="C40" i="1"/>
  <c r="D25" i="1"/>
  <c r="F9" i="1"/>
  <c r="E9" i="1"/>
  <c r="D339" i="1"/>
  <c r="E18" i="1"/>
  <c r="E17" i="1"/>
  <c r="F17" i="1"/>
  <c r="C342" i="1" l="1"/>
  <c r="C267" i="1"/>
  <c r="C231" i="1"/>
  <c r="C74" i="1"/>
  <c r="C60" i="1"/>
  <c r="C35" i="1"/>
  <c r="J158" i="1"/>
  <c r="D298" i="1"/>
  <c r="D297" i="1" s="1"/>
  <c r="D296" i="1" s="1"/>
  <c r="D12" i="1" s="1"/>
  <c r="J208" i="1"/>
  <c r="J206" i="1" s="1"/>
  <c r="J139" i="1"/>
  <c r="J155" i="1"/>
  <c r="C320" i="1"/>
  <c r="J166" i="1"/>
  <c r="J194" i="1"/>
  <c r="J328" i="1"/>
  <c r="J327" i="1" s="1"/>
  <c r="J13" i="1" s="1"/>
  <c r="J121" i="1"/>
  <c r="C194" i="1"/>
  <c r="C208" i="1"/>
  <c r="C295" i="1"/>
  <c r="J295" i="1"/>
  <c r="J19" i="1" s="1"/>
  <c r="C139" i="1"/>
  <c r="J130" i="1"/>
  <c r="J115" i="1"/>
  <c r="J127" i="1"/>
  <c r="C130" i="1"/>
  <c r="C155" i="1"/>
  <c r="J76" i="1"/>
  <c r="J15" i="1" s="1"/>
  <c r="E111" i="1"/>
  <c r="E91" i="1" s="1"/>
  <c r="E90" i="1" s="1"/>
  <c r="C234" i="1"/>
  <c r="C270" i="1"/>
  <c r="C121" i="1"/>
  <c r="J331" i="1"/>
  <c r="J16" i="1" s="1"/>
  <c r="C273" i="1"/>
  <c r="D24" i="1"/>
  <c r="D9" i="1" s="1"/>
  <c r="C118" i="1"/>
  <c r="J124" i="1"/>
  <c r="C115" i="1"/>
  <c r="J174" i="1"/>
  <c r="F111" i="1"/>
  <c r="F91" i="1" s="1"/>
  <c r="F90" i="1" s="1"/>
  <c r="C112" i="1"/>
  <c r="J320" i="1"/>
  <c r="J319" i="1" s="1"/>
  <c r="J318" i="1" s="1"/>
  <c r="J317" i="1" s="1"/>
  <c r="J316" i="1" s="1"/>
  <c r="J14" i="1" s="1"/>
  <c r="C170" i="1"/>
  <c r="C152" i="1"/>
  <c r="C328" i="1"/>
  <c r="C174" i="1"/>
  <c r="J273" i="1"/>
  <c r="J70" i="1"/>
  <c r="C134" i="1"/>
  <c r="C188" i="1"/>
  <c r="C166" i="1"/>
  <c r="C55" i="1"/>
  <c r="C249" i="1"/>
  <c r="C302" i="1"/>
  <c r="C81" i="1"/>
  <c r="J170" i="1"/>
  <c r="D255" i="1"/>
  <c r="D254" i="1" s="1"/>
  <c r="C25" i="1"/>
  <c r="D223" i="1"/>
  <c r="D192" i="1" s="1"/>
  <c r="D138" i="1"/>
  <c r="D111" i="1" s="1"/>
  <c r="C127" i="1"/>
  <c r="C99" i="1"/>
  <c r="C331" i="1"/>
  <c r="C124" i="1"/>
  <c r="C96" i="1"/>
  <c r="C307" i="1"/>
  <c r="J37" i="1"/>
  <c r="J270" i="1"/>
  <c r="J339" i="1"/>
  <c r="J62" i="1"/>
  <c r="J103" i="1"/>
  <c r="C76" i="1"/>
  <c r="J134" i="1"/>
  <c r="J55" i="1"/>
  <c r="J307" i="1"/>
  <c r="D79" i="1"/>
  <c r="D17" i="1" s="1"/>
  <c r="C178" i="1"/>
  <c r="J279" i="1"/>
  <c r="C62" i="1"/>
  <c r="J257" i="1"/>
  <c r="J118" i="1"/>
  <c r="J81" i="1"/>
  <c r="J80" i="1" s="1"/>
  <c r="J18" i="1" s="1"/>
  <c r="C257" i="1"/>
  <c r="J238" i="1"/>
  <c r="C183" i="1"/>
  <c r="J178" i="1"/>
  <c r="C279" i="1"/>
  <c r="J25" i="1"/>
  <c r="C321" i="1"/>
  <c r="C158" i="1"/>
  <c r="J242" i="1"/>
  <c r="J302" i="1"/>
  <c r="C70" i="1"/>
  <c r="J231" i="1"/>
  <c r="J267" i="1"/>
  <c r="J112" i="1"/>
  <c r="J99" i="1"/>
  <c r="J161" i="1"/>
  <c r="J234" i="1"/>
  <c r="J188" i="1"/>
  <c r="J249" i="1"/>
  <c r="J225" i="1"/>
  <c r="J96" i="1"/>
  <c r="J145" i="1"/>
  <c r="J183" i="1"/>
  <c r="D102" i="1"/>
  <c r="D92" i="1" s="1"/>
  <c r="J287" i="1"/>
  <c r="J152" i="1"/>
  <c r="J216" i="1"/>
  <c r="C161" i="1"/>
  <c r="C242" i="1"/>
  <c r="C287" i="1"/>
  <c r="C225" i="1"/>
  <c r="C238" i="1"/>
  <c r="C216" i="1"/>
  <c r="C145" i="1"/>
  <c r="C37" i="1"/>
  <c r="D173" i="1"/>
  <c r="D151" i="1" s="1"/>
  <c r="C103" i="1"/>
  <c r="C341" i="1" l="1"/>
  <c r="C16" i="1"/>
  <c r="C327" i="1"/>
  <c r="C319" i="1"/>
  <c r="C206" i="1"/>
  <c r="C193" i="1"/>
  <c r="J138" i="1"/>
  <c r="C133" i="1"/>
  <c r="C19" i="1"/>
  <c r="C102" i="1"/>
  <c r="C80" i="1"/>
  <c r="C18" i="1" s="1"/>
  <c r="C15" i="1"/>
  <c r="C73" i="1"/>
  <c r="C138" i="1"/>
  <c r="J173" i="1"/>
  <c r="J151" i="1" s="1"/>
  <c r="C255" i="1"/>
  <c r="J79" i="1"/>
  <c r="J17" i="1" s="1"/>
  <c r="J133" i="1"/>
  <c r="C173" i="1"/>
  <c r="J298" i="1"/>
  <c r="J297" i="1" s="1"/>
  <c r="J296" i="1" s="1"/>
  <c r="J12" i="1" s="1"/>
  <c r="C298" i="1"/>
  <c r="C24" i="1"/>
  <c r="J223" i="1"/>
  <c r="J255" i="1"/>
  <c r="J254" i="1" s="1"/>
  <c r="C223" i="1"/>
  <c r="J24" i="1"/>
  <c r="J9" i="1" s="1"/>
  <c r="J102" i="1"/>
  <c r="J92" i="1" s="1"/>
  <c r="F10" i="1"/>
  <c r="J193" i="1"/>
  <c r="D91" i="1"/>
  <c r="E10" i="1"/>
  <c r="C340" i="1" l="1"/>
  <c r="C13" i="1"/>
  <c r="C318" i="1"/>
  <c r="C297" i="1"/>
  <c r="C254" i="1"/>
  <c r="C192" i="1"/>
  <c r="C151" i="1"/>
  <c r="J111" i="1"/>
  <c r="J91" i="1" s="1"/>
  <c r="C111" i="1"/>
  <c r="C92" i="1"/>
  <c r="D90" i="1"/>
  <c r="D53" i="1" s="1"/>
  <c r="D45" i="1" s="1"/>
  <c r="D44" i="1" s="1"/>
  <c r="C79" i="1"/>
  <c r="C11" i="1"/>
  <c r="C9" i="1"/>
  <c r="J192" i="1"/>
  <c r="C317" i="1" l="1"/>
  <c r="C296" i="1"/>
  <c r="C91" i="1"/>
  <c r="C90" i="1" s="1"/>
  <c r="D10" i="1"/>
  <c r="D8" i="1" s="1"/>
  <c r="D7" i="1" s="1"/>
  <c r="D23" i="1"/>
  <c r="D22" i="1" s="1"/>
  <c r="D88" i="1"/>
  <c r="C17" i="1"/>
  <c r="J90" i="1"/>
  <c r="J53" i="1" s="1"/>
  <c r="J45" i="1" s="1"/>
  <c r="J44" i="1" s="1"/>
  <c r="C316" i="1" l="1"/>
  <c r="C12" i="1"/>
  <c r="D21" i="1"/>
  <c r="D20" i="1" s="1"/>
  <c r="C53" i="1"/>
  <c r="J88" i="1"/>
  <c r="J23" i="1"/>
  <c r="J22" i="1" s="1"/>
  <c r="J10" i="1"/>
  <c r="C14" i="1" l="1"/>
  <c r="C45" i="1"/>
  <c r="J8" i="1"/>
  <c r="J7" i="1" s="1"/>
  <c r="J21" i="1"/>
  <c r="J20" i="1" s="1"/>
  <c r="C44" i="1" l="1"/>
  <c r="C339" i="1"/>
  <c r="C88" i="1" l="1"/>
  <c r="C10" i="1"/>
  <c r="C23" i="1"/>
  <c r="C334" i="1"/>
  <c r="C21" i="1" l="1"/>
  <c r="C8" i="1"/>
  <c r="C22" i="1"/>
  <c r="C20" i="1" l="1"/>
  <c r="C7" i="1"/>
</calcChain>
</file>

<file path=xl/sharedStrings.xml><?xml version="1.0" encoding="utf-8"?>
<sst xmlns="http://schemas.openxmlformats.org/spreadsheetml/2006/main" count="1656" uniqueCount="565">
  <si>
    <t>Denumire indicator</t>
  </si>
  <si>
    <t>Contributii pentru concedii si indemnizatii</t>
  </si>
  <si>
    <t>CHELTUIELI CURENTE</t>
  </si>
  <si>
    <t>TITLUL II BUNURI SI SERVICII</t>
  </si>
  <si>
    <t>TITLUL III DOBANZI</t>
  </si>
  <si>
    <t>TITLUL VI TRANSFERURI INTRE UNITATI ALE ADMINISTRATIEI PUBLICE</t>
  </si>
  <si>
    <t>TITLUL VIII PROIECTE CU FINANTARE DIN FONDURI EXTERNE NERAMBURSABILE (FEN) POSTADERARE</t>
  </si>
  <si>
    <t>TITLUL IX ASISTENTA SOCIALA</t>
  </si>
  <si>
    <t xml:space="preserve">TITLUL XI ALTE CHELTUIELI </t>
  </si>
  <si>
    <t>TITLUL XII PROIECTE CU FINANTARE DIN SUMELE REPREZENTAND ASISTENTA FINANCIARA NERAMBURSABILA AFERENTA PNRR</t>
  </si>
  <si>
    <t>CHELTUIELI DE CAPITAL</t>
  </si>
  <si>
    <t xml:space="preserve">CHELTUIELI- TOTAL      </t>
  </si>
  <si>
    <t>TITLUL I CHELTUIELI DE PERSONAL</t>
  </si>
  <si>
    <t>Partea a III-a CHELTUIELI SOCIAL - CULTURALE</t>
  </si>
  <si>
    <t>SANATATE</t>
  </si>
  <si>
    <t>Cheltuieli de salarii in bani</t>
  </si>
  <si>
    <t>Salarii de baza</t>
  </si>
  <si>
    <t>Sporuri pentru conditii de munca</t>
  </si>
  <si>
    <t>Alte sporuri</t>
  </si>
  <si>
    <t>Indemnizatii platite unor persoane din afara unitatii</t>
  </si>
  <si>
    <t>Drepturi de delegare</t>
  </si>
  <si>
    <t>Indemnizatii de detasare</t>
  </si>
  <si>
    <t>Indemnizatii de hrana</t>
  </si>
  <si>
    <t>Alte drepturi salariale in bani</t>
  </si>
  <si>
    <t xml:space="preserve">   ~ hotarari judecatoresti</t>
  </si>
  <si>
    <t>Cheltuieli salariale in natura</t>
  </si>
  <si>
    <t>Vouchere de vacanta</t>
  </si>
  <si>
    <t>Contributii</t>
  </si>
  <si>
    <t>Contributii de asigurari sociale de stat</t>
  </si>
  <si>
    <t>Contributii de asigurari de somaj</t>
  </si>
  <si>
    <t>Contributii de asigurari sociale de sanatate</t>
  </si>
  <si>
    <t xml:space="preserve">Contributii de asigurari pentru accidente de munca si boli profesionale </t>
  </si>
  <si>
    <t>Contributia asiguratorie pentru munca</t>
  </si>
  <si>
    <t>Bunuri si servicii</t>
  </si>
  <si>
    <t>Furnituri de birou</t>
  </si>
  <si>
    <t>Materiale pentru curatenie</t>
  </si>
  <si>
    <t>Incalzit, iluminat si forta motrica</t>
  </si>
  <si>
    <t>Apa, canal si salubritate</t>
  </si>
  <si>
    <t>Carburanti si lubrifianti</t>
  </si>
  <si>
    <t>Piese de schimb</t>
  </si>
  <si>
    <t>Posta, telecomunicatii, radio, tv, internet</t>
  </si>
  <si>
    <t>Materiale si prestari de servicii cu caracter functional din care:</t>
  </si>
  <si>
    <t>Materiale si prestari de servicii cu caracter functional pt ch.proprii</t>
  </si>
  <si>
    <t>Alte bunuri si servicii pentru intretinere si functionare, din care:</t>
  </si>
  <si>
    <t xml:space="preserve">  - activitatea curenta</t>
  </si>
  <si>
    <t xml:space="preserve">  - sume pentru servicii poştale în vederea distribuţiei cardurilor naţionale </t>
  </si>
  <si>
    <t xml:space="preserve">  - sume pentru servicii de mententanta si suport tehnic pentru sistemul ERP</t>
  </si>
  <si>
    <t>Reparatii curente</t>
  </si>
  <si>
    <t>Bunuri de natura obiectelor de inventar</t>
  </si>
  <si>
    <t>Alte obiecte de inventar</t>
  </si>
  <si>
    <t>Deplasari, detasari, transferari</t>
  </si>
  <si>
    <t>Deplasari interne, detasari, transferari</t>
  </si>
  <si>
    <t>Deplasari in strainatate</t>
  </si>
  <si>
    <t>Carti, publicatii si materiale documentare</t>
  </si>
  <si>
    <t>Consultanta si expertiza</t>
  </si>
  <si>
    <t>Pregatire profesionala</t>
  </si>
  <si>
    <t>Protectia muncii</t>
  </si>
  <si>
    <t>Cheltuieli judiciare si extrajudiciare derivate din actiuni in reprezentarea intereselor statului, potrivit dispozitiilor legale</t>
  </si>
  <si>
    <t>Alte cheltuieli</t>
  </si>
  <si>
    <t>Chirii</t>
  </si>
  <si>
    <t>Alte cheltuieli cu bunuri si servicii</t>
  </si>
  <si>
    <t>Alte dobanzi</t>
  </si>
  <si>
    <t>Dobanda datorata trezoreriei statului</t>
  </si>
  <si>
    <t>Despagubiri civile</t>
  </si>
  <si>
    <t>Active fixe</t>
  </si>
  <si>
    <t>Constructii</t>
  </si>
  <si>
    <t>Masini, echipamente si mijloace de transport</t>
  </si>
  <si>
    <t>Mobilier, aparatura birotica si alte active corporale</t>
  </si>
  <si>
    <t>Alte active fixe</t>
  </si>
  <si>
    <t>Reparatii capitale aferente activelor fixe</t>
  </si>
  <si>
    <t>Administratia centrala</t>
  </si>
  <si>
    <t>Servicii publice descentralizate</t>
  </si>
  <si>
    <t>Materiale si prestari de servicii cu caracter medical</t>
  </si>
  <si>
    <t>Produse farmaceutice, materiale sanitare specifice si dispozitive medicale</t>
  </si>
  <si>
    <t>Medicamente cu si fara contributie personala, din care:</t>
  </si>
  <si>
    <t xml:space="preserve">    ~ activitatea curenta</t>
  </si>
  <si>
    <t>~ contributia personala pentru medicamentele acordate in tratamentul ambulatoriu persoanelor care beneficiaza de OUG 96/2024</t>
  </si>
  <si>
    <t>~sume pentru punerea in aplicare a art.4 alin. (2) din OUG 96/2024  privind acordarea de sprijin şi asistenţă umanitară de către statul român cetăţenilor străini sau apatrizilor aflaţi în situaţii deosebite, proveniţi din zona conflictului armat din Ucraina</t>
  </si>
  <si>
    <t xml:space="preserve">    ~ personal contractual</t>
  </si>
  <si>
    <t xml:space="preserve">    ~ medicamente imunologice folosite pentru producerea imunităţii active (sau folosite pentru prevenirea unor boli transmisibile), de care beneficiază unele segmente populaţionale în tratamentul ambulatoriu în regim de compensare, din care:</t>
  </si>
  <si>
    <t xml:space="preserve">    ~  cost volum, din care:</t>
  </si>
  <si>
    <t xml:space="preserve"> - activitatea curenta</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</si>
  <si>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</si>
  <si>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</si>
  <si>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Medicamente pentru boli cronice cu risc crescut utilizate in programele nationale cu scop curativ, din care :</t>
  </si>
  <si>
    <t>Materiale sanitare specifice utilizate in programele nationale cu scop curativ</t>
  </si>
  <si>
    <t xml:space="preserve">  ~ Vouchere de vacanta conform OUG nr.63/2023</t>
  </si>
  <si>
    <t>Dispozitive si echipamente medicale,din care:</t>
  </si>
  <si>
    <t>Servicii medicale in ambulator</t>
  </si>
  <si>
    <t>Asistenta medicala primara din care:</t>
  </si>
  <si>
    <t xml:space="preserve">    ~ centre de permanenta </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</si>
  <si>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</si>
  <si>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</si>
  <si>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 servicii medicale pentru persoanele care nu fac dovada calităţii de asigurat,  prevăzute la art. 232 alin. (3^1) şi art. 261 alin. (1^2) din Legea nr. 95/2006, republicată, cu modificările şi completările ulterioare</t>
  </si>
  <si>
    <t>Asistenta medicala  pentru specialitati clinice, din care:</t>
  </si>
  <si>
    <t>Planul naţional de prevenire şi combatere a cancerului, din care:</t>
  </si>
  <si>
    <t xml:space="preserve">    - persoane asigurate</t>
  </si>
  <si>
    <t xml:space="preserve">    - persoane neasigurate</t>
  </si>
  <si>
    <t xml:space="preserve">    ~Subprogramul national de servicii conexe acordate persoanelor diagnosticate cu tulburari din spectrul autist</t>
  </si>
  <si>
    <t xml:space="preserve"> ~ Programul național de îngrijiri paliative</t>
  </si>
  <si>
    <t>Asistenta medicala stomatologica din care:</t>
  </si>
  <si>
    <t>~sume pentru punerea în aplicare a dispoziţiilor art. 165 alin. ( 1^1)  - (1^3) din Legea nr. 95/2006 ( cf.modificarilor aduse prin Legea nr.109/2022)</t>
  </si>
  <si>
    <t>Asistenta medicala pentru specialitati paraclinice din care:</t>
  </si>
  <si>
    <r>
      <t xml:space="preserve">    ~ activitatea curenta</t>
    </r>
    <r>
      <rPr>
        <i/>
        <sz val="11"/>
        <color indexed="9"/>
        <rFont val="Arial"/>
        <family val="2"/>
        <charset val="238"/>
      </rPr>
      <t/>
    </r>
  </si>
  <si>
    <t xml:space="preserve"> ~ Planul naţional de prevenire şi combatere a cancerului, din care:</t>
  </si>
  <si>
    <t xml:space="preserve">  ~ Servicii medicale paraclinice acordate persoanelor care nu pot face dovada calităţii de asigurat, recomandate de medicii de familie şi de medicii de specialitate din ambulatoriul de specialitate pentru specialităţile clinice, în vederea efectuării testării pentru virusul hepatitic B, virusul hepatitic C şi la gravidă, virusul HIV cf.art.77^2 din HG nr.521/2023</t>
  </si>
  <si>
    <t xml:space="preserve">    ~ Programul national de PET-CT, din care:</t>
  </si>
  <si>
    <t xml:space="preserve">    ~  sume pentru evaluarea anuala a bolnavilor cu diabet zaharat (hemoglobina glicata), din care:</t>
  </si>
  <si>
    <t xml:space="preserve">    ~ Subprogramul de diagnostic genetic al tumorilor solide maligne  </t>
  </si>
  <si>
    <t xml:space="preserve">    ~Subprogramul national de testare genetica</t>
  </si>
  <si>
    <t>Asistenta medicala in centrele medicale multifunctionale din care:</t>
  </si>
  <si>
    <t xml:space="preserve">  ~  activitate curenta </t>
  </si>
  <si>
    <t xml:space="preserve"> ~ Planul naţional de prevenire şi combatere a cancerului - persoane asigurate</t>
  </si>
  <si>
    <t xml:space="preserve"> ~ personal contractual</t>
  </si>
  <si>
    <t>Servicii de urgenta prespitalicesti si transport sanitar</t>
  </si>
  <si>
    <t>Servicii medicale in unitati sanitare cu paturi</t>
  </si>
  <si>
    <t>Spitale generale, din care:</t>
  </si>
  <si>
    <t>~ Suma corespunzatoare alocaţiei de hrană din unităţile sanitare publice</t>
  </si>
  <si>
    <t xml:space="preserve">    ~ Subprogramul de diagnostic si de monitorizare a afectiunilor hematologice maligne prin imunofenotipare, examen citogenetic si FISH si examen de biologie moleculara</t>
  </si>
  <si>
    <t xml:space="preserve">    ~ Programul national de diagnostic si tratament cu ajutorul aparaturii de inalta perfomanta, din care:</t>
  </si>
  <si>
    <t>~Programul national de endometrioza</t>
  </si>
  <si>
    <t>Unitati de recuperare-reabilitare a sanatatii, din care:</t>
  </si>
  <si>
    <t>Ingrijiri medicale la domiciliu, din care:</t>
  </si>
  <si>
    <t>~ activitate curenta</t>
  </si>
  <si>
    <t>Prestatii medicale acordate in baza documentelor internationale</t>
  </si>
  <si>
    <t>TRANSFERURI CURENTE</t>
  </si>
  <si>
    <t>Transferuri din bugetul fondului national unic de asigurări sociale de sănătate către unitățile sanitare pentru acoperirea creșterilor salariale</t>
  </si>
  <si>
    <t>~ influente financiare determinate de cresterile salariale prevazute de art.38, alin.3, lit.g) din Legea-cadru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</si>
  <si>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</si>
  <si>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</si>
  <si>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Legea-cadru nr.153/2017, cu modificarile si completarile ulterioare, din care:</t>
  </si>
  <si>
    <t xml:space="preserve"> - influente financiare determinate de cresterile salariale prevazute de art.38, alin.4 din Legea-cadru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</si>
  <si>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Legea-cadru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</si>
  <si>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(4^1) si (4^2) din OUG nr.130/2021 cu modificările şi completările ulterioare reprezentand majorarea cu 1/4 din diferenţa dintre salariul de bază prevăzut de Legea-cadru nr. 153/2017, cu modificările şi completările ulterioare, pentru anul 2022 şi cel din luna decembrie 2021</t>
  </si>
  <si>
    <t xml:space="preserve"> ~ 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</si>
  <si>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 indemniatie lunara stabilita in cuantum brut conform art. 3^1, alin. (1) din capitolul II al anexei nr.II la Legea-cadru nr. 153/2017, cu modificările și completările ulterioare, din care:</t>
  </si>
  <si>
    <t xml:space="preserve">  -  indemniatie lunara pentru medicii specialisti si primari conform art. 3^1 ,alin. (1), lit a) si b) din capitolul II al anexei nr.II la Legea-cadru nr. 153/2017, cu modificările și completările ulterioare</t>
  </si>
  <si>
    <t xml:space="preserve">  -  indemniatie lunara pentru medicii rezidenti conform art. 3^1 ,alin. (1), lit c) si d) din capitolul II al anexei nr.II la Legea-cadru nr. 153/2017, cu modificările și completările ulterioare</t>
  </si>
  <si>
    <t xml:space="preserve">  -  indemniatie lunara pentru biologii, chimistii si biochimistii prevazuti la art. 3^1 ,alin. (1), lit e) din capitolul II al anexei nr.II la Legea-cadru nr. 153/2017, cu modificările și completările ulterioare</t>
  </si>
  <si>
    <t xml:space="preserve">  -  indemniatie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</si>
  <si>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</si>
  <si>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ASIGURARI SI ASISTENTA SOCIALA</t>
  </si>
  <si>
    <t>Ajutoare sociale</t>
  </si>
  <si>
    <t>Ajutoare sociale in numerar</t>
  </si>
  <si>
    <t>Asistenta sociala in caz de boli si invaliditati</t>
  </si>
  <si>
    <t>Finantarea nationala</t>
  </si>
  <si>
    <t>Finantarea externa nerambursabila</t>
  </si>
  <si>
    <t>Alte programe comunitare finantate in perioada 2021-2027</t>
  </si>
  <si>
    <t>Finantare externa nerambursabila</t>
  </si>
  <si>
    <t>Fonduri europene nerambursabile</t>
  </si>
  <si>
    <t>Sume aferente TVA</t>
  </si>
  <si>
    <t>FONDURI EXTERNE NERAMBURSABILE</t>
  </si>
  <si>
    <t xml:space="preserve">  -  indemniatie lunara pentru medici care efectueaza lunar o garda/doua garzi conform art. 3^1 ,alin. (1^1), lit a) si b) din capitolul II al anexei nr.II la Legea-cadru nr. 153/2017, cu modificările și completările ulterioare aduse de OUG nr. 19/2024</t>
  </si>
  <si>
    <t xml:space="preserve"> ~ influente financiare determinate de cresterile salariale prevazute de  OUG nr.115/2023 cu modificările şi completările ulterioare,( pentru care sursa de finantare este stabilita prin  OUG19/2024)</t>
  </si>
  <si>
    <t xml:space="preserve"> ~ influente financiare determinate de cresterile salariale prevazute de art.I,  din OUG nr.19/2024 cu modificările şi completările ulterioare,</t>
  </si>
  <si>
    <t>PLATI EFECTUATE IN ANII PRECEDENTI SI RECUPERATE IN ANUL CURENT</t>
  </si>
  <si>
    <t>TITLUL XV ACTIVE NEFINANCIARE</t>
  </si>
  <si>
    <t>Sume aferente persoanelor cu handicap neincadrate</t>
  </si>
  <si>
    <t xml:space="preserve">          - medicamente cost volum ( fara medicamente pentru pensionari cu compensare 90% pe sublista B), din care:</t>
  </si>
  <si>
    <t>Servicii medicale de hemodializa si dializa peritoneala, din care:</t>
  </si>
  <si>
    <t xml:space="preserve"> ~ activitatea curenta</t>
  </si>
  <si>
    <t xml:space="preserve"> ~ activitate curenta</t>
  </si>
  <si>
    <t xml:space="preserve">  ~Subprogramul de radioterapie a bolnavilor cu afectiuni oncologic, din care:</t>
  </si>
  <si>
    <t>50. 05</t>
  </si>
  <si>
    <t>50.05.01</t>
  </si>
  <si>
    <t>50.05.10</t>
  </si>
  <si>
    <t>50.05.20</t>
  </si>
  <si>
    <t>50.05.30</t>
  </si>
  <si>
    <t>66.05.51</t>
  </si>
  <si>
    <t>50.05.57</t>
  </si>
  <si>
    <t>50.05.59</t>
  </si>
  <si>
    <t>50.05.70</t>
  </si>
  <si>
    <t>50.05.71</t>
  </si>
  <si>
    <t>50.05.85</t>
  </si>
  <si>
    <t>66.00.05</t>
  </si>
  <si>
    <t>66.00.05.01</t>
  </si>
  <si>
    <t>66 .05</t>
  </si>
  <si>
    <t>66.05.01</t>
  </si>
  <si>
    <t>66.05.10</t>
  </si>
  <si>
    <t>66.05.10.01</t>
  </si>
  <si>
    <t>66.05.10.01.01</t>
  </si>
  <si>
    <t>66.05.10.01.05</t>
  </si>
  <si>
    <t>66.05.10.01.06</t>
  </si>
  <si>
    <t>66.05.10.01.12</t>
  </si>
  <si>
    <t>66.05.10.01.13</t>
  </si>
  <si>
    <t>66.05.10.01.14</t>
  </si>
  <si>
    <t>66.05.10.01.17</t>
  </si>
  <si>
    <t>66.05.10.01.30</t>
  </si>
  <si>
    <t>66.05.10.01.02</t>
  </si>
  <si>
    <t>66.05.10.01.02.06</t>
  </si>
  <si>
    <t>66.05.10.03</t>
  </si>
  <si>
    <t>66.05.10.03.01</t>
  </si>
  <si>
    <t>66.05.10.03.02</t>
  </si>
  <si>
    <t>66.05.10.03.03</t>
  </si>
  <si>
    <t>66.05.10.03.04</t>
  </si>
  <si>
    <t>66.05.10.03.06</t>
  </si>
  <si>
    <t>66.05.10.03.07</t>
  </si>
  <si>
    <t>66.05.20</t>
  </si>
  <si>
    <t>66.05.20.01</t>
  </si>
  <si>
    <t>66.05.20.01.01</t>
  </si>
  <si>
    <t>66.05.20.01.02</t>
  </si>
  <si>
    <t>66.05.20.01.03</t>
  </si>
  <si>
    <t>66.05.20.01.04</t>
  </si>
  <si>
    <t>66.05.20.01.05</t>
  </si>
  <si>
    <t>66.05.20.01.06</t>
  </si>
  <si>
    <t>66.05.20.01.08</t>
  </si>
  <si>
    <t>66.05.20.01.09</t>
  </si>
  <si>
    <t>66.05.20.01.09.2</t>
  </si>
  <si>
    <t>66.05.20.01.30</t>
  </si>
  <si>
    <t>66.05.20.02</t>
  </si>
  <si>
    <t>66.05.20.05</t>
  </si>
  <si>
    <t>66.05.20.05.30</t>
  </si>
  <si>
    <t>66.05.20.06</t>
  </si>
  <si>
    <t>66.05.20.06.01</t>
  </si>
  <si>
    <t>66.05.20.06.02</t>
  </si>
  <si>
    <t>66.05.20.11</t>
  </si>
  <si>
    <t>66.05.20.12</t>
  </si>
  <si>
    <t>66.05.20.13</t>
  </si>
  <si>
    <t>66.05.20.14</t>
  </si>
  <si>
    <t>66.05.20.25</t>
  </si>
  <si>
    <t>66.05.20.30</t>
  </si>
  <si>
    <t>66.05.20.30.04</t>
  </si>
  <si>
    <t>66.05.20.30.30</t>
  </si>
  <si>
    <t>66.05.30</t>
  </si>
  <si>
    <t>66.05.30.03</t>
  </si>
  <si>
    <t>66.05.30.03.02</t>
  </si>
  <si>
    <t>50.00.59</t>
  </si>
  <si>
    <t>50.00.59.17</t>
  </si>
  <si>
    <t>50.00.59.40</t>
  </si>
  <si>
    <t>66.05.70</t>
  </si>
  <si>
    <t>66.05.71</t>
  </si>
  <si>
    <t>66.05.71.01</t>
  </si>
  <si>
    <t>66.05.71.01.01</t>
  </si>
  <si>
    <t>66.05.71.01.02</t>
  </si>
  <si>
    <t>66.05.71.01.03</t>
  </si>
  <si>
    <t>66.05.71.01.30</t>
  </si>
  <si>
    <t>66.05.71.03</t>
  </si>
  <si>
    <t>66.05.02</t>
  </si>
  <si>
    <t>66.05.20.01.09.1</t>
  </si>
  <si>
    <t>66.05.03</t>
  </si>
  <si>
    <t>66.05.03.01</t>
  </si>
  <si>
    <t>66.05.03.02</t>
  </si>
  <si>
    <t>66.05.03.03</t>
  </si>
  <si>
    <t>66.05.03.04</t>
  </si>
  <si>
    <t>66.05.03.05</t>
  </si>
  <si>
    <t>66.05.04</t>
  </si>
  <si>
    <t>66.05.04.01</t>
  </si>
  <si>
    <t>66.05.04.02</t>
  </si>
  <si>
    <t>66.05.04.03</t>
  </si>
  <si>
    <t>66.05.04.04</t>
  </si>
  <si>
    <t>66.05.04.05</t>
  </si>
  <si>
    <t>66.05.05</t>
  </si>
  <si>
    <t>66.05.06</t>
  </si>
  <si>
    <t>66.05.06.01</t>
  </si>
  <si>
    <t>66.05.06.04</t>
  </si>
  <si>
    <t>66.05.07</t>
  </si>
  <si>
    <t>66.05.11</t>
  </si>
  <si>
    <t xml:space="preserve"> Plati efectuate in anii precedenti si recuperate in anul curent-SANATATE</t>
  </si>
  <si>
    <t>66.05.51.01</t>
  </si>
  <si>
    <t>66.05.51.01.66</t>
  </si>
  <si>
    <t>68.05</t>
  </si>
  <si>
    <t>68.05.01</t>
  </si>
  <si>
    <t>68.05.57.00</t>
  </si>
  <si>
    <t>68.05.57.02</t>
  </si>
  <si>
    <t>68.05.57.02.01</t>
  </si>
  <si>
    <t>68.05.05</t>
  </si>
  <si>
    <t>68.05.05.01</t>
  </si>
  <si>
    <t>68.05.06</t>
  </si>
  <si>
    <t>66.05.56</t>
  </si>
  <si>
    <t>66.05.56.72</t>
  </si>
  <si>
    <t>66.05.56.72.01</t>
  </si>
  <si>
    <t>66.05.56.72.02</t>
  </si>
  <si>
    <t>66.05.60</t>
  </si>
  <si>
    <t>66.05.60.01</t>
  </si>
  <si>
    <t>66.05.60.03</t>
  </si>
  <si>
    <t>50.08</t>
  </si>
  <si>
    <t>50.08.01</t>
  </si>
  <si>
    <t>50.08.56</t>
  </si>
  <si>
    <t>66.08</t>
  </si>
  <si>
    <t>66.08.01</t>
  </si>
  <si>
    <t>66.08.56</t>
  </si>
  <si>
    <t>66.08.56.72</t>
  </si>
  <si>
    <t>66.08.56.72.02</t>
  </si>
  <si>
    <t>50.05.56</t>
  </si>
  <si>
    <t>50.05.60</t>
  </si>
  <si>
    <t>50.05.51</t>
  </si>
  <si>
    <t xml:space="preserve"> Plati efectuate in anii precedenti si recuperate in anul curent - Asistenta sociala</t>
  </si>
  <si>
    <t>Cod</t>
  </si>
  <si>
    <t>Subprogramul de reconstructie mamara dupa afectiuni oncologice prin endoprotezare</t>
  </si>
  <si>
    <t>Programul national  de diabet zaharat</t>
  </si>
  <si>
    <t>Programul national de transplant de organe, tesuturi si celule de origine umana</t>
  </si>
  <si>
    <t>Programul national de boli endocrine</t>
  </si>
  <si>
    <t>Programul national de ortopedie</t>
  </si>
  <si>
    <t>Programul national de terapie intensiva a insuficientei hepatice</t>
  </si>
  <si>
    <t>Programul national de diagnostic si tratament cu ajutorul aparaturii de inalta performanta, din care:</t>
  </si>
  <si>
    <t>Programul national detratament pentru boli rare</t>
  </si>
  <si>
    <t>Programul national de tratament al bolilor neurologice</t>
  </si>
  <si>
    <t>Programul national de tratament al hemofiliei si talasemiei</t>
  </si>
  <si>
    <t>Programul national de sanatate mintala - Subprogramul national de tratament al bolnavilor cu toxicodependeta, precum si de testare a metabolitilor stupefiantelor</t>
  </si>
  <si>
    <t>Programul national de sanatate mintala</t>
  </si>
  <si>
    <t>Subprogramul de tratament medicamentos al bolnavilor cu afectiuni oncologice (adulti si copii) din care:</t>
  </si>
  <si>
    <t>activitatea curenta din care:</t>
  </si>
  <si>
    <t xml:space="preserve">  - activitate curenta</t>
  </si>
  <si>
    <t xml:space="preserve">  - terapie avansata CAR-T</t>
  </si>
  <si>
    <t>Subprogramul de tratament al bolnavilor cu afectiuni oncologice(adulti si copii)</t>
  </si>
  <si>
    <t xml:space="preserve"> - Programul national de tratament pentru boli rare   HTAP</t>
  </si>
  <si>
    <t xml:space="preserve">  -  Programul national de tratament pentru boli rare (medicamente incluse conditionat)</t>
  </si>
  <si>
    <t xml:space="preserve">  -  Programul national de tratament pentru boli rare (mucoviscidoza)</t>
  </si>
  <si>
    <t xml:space="preserve"> -  Programul national de tratament al bolilor neurologice</t>
  </si>
  <si>
    <t xml:space="preserve">  - Subprogramul de tratament al tulburarii depresive majore</t>
  </si>
  <si>
    <t xml:space="preserve">  - Programul national de supleere a functiei renale la bolnavii cu insuficienta renala cronica</t>
  </si>
  <si>
    <t>-activitatea curenta</t>
  </si>
  <si>
    <t>Programul national  de diabet zaharat-pompe insulina si materiale consumabile+sisteme pompe insulina cu senzori si sisteme de monitorizare continua</t>
  </si>
  <si>
    <t>Programul national de tratament al surditatii prin proteze auditive implantabile</t>
  </si>
  <si>
    <t>Programul national de tratament pentru boli rare</t>
  </si>
  <si>
    <t>Programul national de boli cardiovasculare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</si>
  <si>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</si>
  <si>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</si>
  <si>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</si>
  <si>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</si>
  <si>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Director General,</t>
  </si>
  <si>
    <t>Director Relatii Contactuale,</t>
  </si>
  <si>
    <t xml:space="preserve">  ~ cheltuieli aferente desfăşurării operaţiunilor de eliminare a medicamentelor expirate şi/sau neutilizate provenite de la populaţie  conform art.2 din Ordin (MS) 2684/2024 cu modificarile si completarile ulterioare</t>
  </si>
  <si>
    <t>per capita</t>
  </si>
  <si>
    <t>per servicii</t>
  </si>
  <si>
    <t>medici nou veniti</t>
  </si>
  <si>
    <t xml:space="preserve">    ~ activitatea curenta, din care:</t>
  </si>
  <si>
    <t xml:space="preserve"> Plati efectuate in anii precedenti si recuperate in anul curent</t>
  </si>
  <si>
    <t>Plati furnizori publici</t>
  </si>
  <si>
    <t>Plati furnizori privati</t>
  </si>
  <si>
    <r>
      <t xml:space="preserve">    ~ medicamente 40% - conform HG nr.186/2009 </t>
    </r>
    <r>
      <rPr>
        <i/>
        <sz val="12"/>
        <rFont val="Cambria"/>
        <family val="1"/>
      </rPr>
      <t xml:space="preserve">privind aprobarea Programului pentru compensarea cu 90% a preţului de referinţă al medicamentelor, </t>
    </r>
    <r>
      <rPr>
        <sz val="12"/>
        <rFont val="Cambria"/>
        <family val="1"/>
      </rPr>
      <t>cu modificarile si completarile ulterioare</t>
    </r>
  </si>
  <si>
    <r>
      <t xml:space="preserve">    ~  cost volum-rezultat, din care:</t>
    </r>
    <r>
      <rPr>
        <b/>
        <sz val="12"/>
        <color indexed="9"/>
        <rFont val="Cambria"/>
        <family val="1"/>
      </rPr>
      <t>in care:</t>
    </r>
  </si>
  <si>
    <r>
      <t>TITLUL</t>
    </r>
    <r>
      <rPr>
        <b/>
        <i/>
        <sz val="12"/>
        <rFont val="Cambria"/>
        <family val="1"/>
      </rPr>
      <t xml:space="preserve"> </t>
    </r>
    <r>
      <rPr>
        <b/>
        <sz val="12"/>
        <rFont val="Cambria"/>
        <family val="1"/>
      </rPr>
      <t>IX ASISTENTA SOCIALA</t>
    </r>
  </si>
  <si>
    <t>2=3+4</t>
  </si>
  <si>
    <t>5=6+7</t>
  </si>
  <si>
    <t>1=2+5</t>
  </si>
  <si>
    <t>8=9+12</t>
  </si>
  <si>
    <t>9=10+11</t>
  </si>
  <si>
    <t>12=13+14</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</si>
  <si>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</si>
  <si>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</si>
  <si>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</si>
  <si>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</si>
  <si>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</si>
  <si>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</si>
  <si>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</si>
  <si>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</si>
  <si>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</si>
  <si>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 2011</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</si>
  <si>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</si>
  <si>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</si>
  <si>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</si>
  <si>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</si>
  <si>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</si>
  <si>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</si>
  <si>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</si>
  <si>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</si>
  <si>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</si>
  <si>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</si>
  <si>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</si>
  <si>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</si>
  <si>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</si>
  <si>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</si>
  <si>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</si>
  <si>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</si>
  <si>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</si>
  <si>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</si>
  <si>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</si>
  <si>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</si>
  <si>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</si>
  <si>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</si>
  <si>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</si>
  <si>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</si>
  <si>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</si>
  <si>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</si>
  <si>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</si>
  <si>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</si>
  <si>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</si>
  <si>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</si>
  <si>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</si>
  <si>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</si>
  <si>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</si>
  <si>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</si>
  <si>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</si>
  <si>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</si>
  <si>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</si>
  <si>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</si>
  <si>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</si>
  <si>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</si>
  <si>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</si>
  <si>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</si>
  <si>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</si>
  <si>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</si>
  <si>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</si>
  <si>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</si>
  <si>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</si>
  <si>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</si>
  <si>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</si>
  <si>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</si>
  <si>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</si>
  <si>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</si>
  <si>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</si>
  <si>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</si>
  <si>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</si>
  <si>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</si>
  <si>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</si>
  <si>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</si>
  <si>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</si>
  <si>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</si>
  <si>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</si>
  <si>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</si>
  <si>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</si>
  <si>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</si>
  <si>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</si>
  <si>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</si>
  <si>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</si>
  <si>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</si>
  <si>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</si>
  <si>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</si>
  <si>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</si>
  <si>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</si>
  <si>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</si>
  <si>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</si>
  <si>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</si>
  <si>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</si>
  <si>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</si>
  <si>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</si>
  <si>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</si>
  <si>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</si>
  <si>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</si>
  <si>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</si>
  <si>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</si>
  <si>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</si>
  <si>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</si>
  <si>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</si>
  <si>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</si>
  <si>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</si>
  <si>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</si>
  <si>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</si>
  <si>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</si>
  <si>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</si>
  <si>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</si>
  <si>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35 00</t>
  </si>
  <si>
    <t>AMENZI, PENALITĂȚI ȘI CONFISCĂRI</t>
  </si>
  <si>
    <t>35 01</t>
  </si>
  <si>
    <t>Venituri din amenzi și alte sancțiuni aplicate potrivit dispozițiilor legale</t>
  </si>
  <si>
    <t>35 01 02</t>
  </si>
  <si>
    <t>Venituri din amenzi și alte sancțiuni aplicate de către alte instituții de specialitate</t>
  </si>
  <si>
    <t>36.05</t>
  </si>
  <si>
    <t>DIVERSE VENITURI</t>
  </si>
  <si>
    <t>36.05.01.01</t>
  </si>
  <si>
    <t>Venituri din aplicarea prescriptiei extinctive</t>
  </si>
  <si>
    <t>36.24</t>
  </si>
  <si>
    <t>Venituri din compensarea creantelor din despagubiri</t>
  </si>
  <si>
    <t>36.32.01</t>
  </si>
  <si>
    <t>Sume provenite din finantarea bugetara a anilor precedenti</t>
  </si>
  <si>
    <t>36.34.00</t>
  </si>
  <si>
    <t>Sume provenite din protocoale incheiate de CNAS cu detinatorii de autorizatii de punere pe piata sau reprezentantii legali ai acestora</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</si>
  <si>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</si>
  <si>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</si>
  <si>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</si>
  <si>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</si>
  <si>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</si>
  <si>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</si>
  <si>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</si>
  <si>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</si>
  <si>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</si>
  <si>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</si>
  <si>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</si>
  <si>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</si>
  <si>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</si>
  <si>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</si>
  <si>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</si>
  <si>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</si>
  <si>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</si>
  <si>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</si>
  <si>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</si>
  <si>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</si>
  <si>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</si>
  <si>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</si>
  <si>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</si>
  <si>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</si>
  <si>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</si>
  <si>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</si>
  <si>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</si>
  <si>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</si>
  <si>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</si>
  <si>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</si>
  <si>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</si>
  <si>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</si>
  <si>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</si>
  <si>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</si>
  <si>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</si>
  <si>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</si>
  <si>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</si>
  <si>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</si>
  <si>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</si>
  <si>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</si>
  <si>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</si>
  <si>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</si>
  <si>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</si>
  <si>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</si>
  <si>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</si>
  <si>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</si>
  <si>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</si>
  <si>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</si>
  <si>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</si>
  <si>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</si>
  <si>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</si>
  <si>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</si>
  <si>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Fondul Social European (FSE)</t>
  </si>
  <si>
    <t>48.05</t>
  </si>
  <si>
    <t>SUME PRIMITE DE LA UE/ALTI DONATORI IN CONTUL PLATILOR EFECTUATE SI PREFINANTARI AFERENTE CADRULUI FINANCIAR 2014-2020</t>
  </si>
  <si>
    <t>48.05.02</t>
  </si>
  <si>
    <t>49.05</t>
  </si>
  <si>
    <t>SUME AFERENTE ASISTENTEI FINANCIARE NERAMBURSABILE ALOCATE PENTRU PNRR</t>
  </si>
  <si>
    <t>49.05.02</t>
  </si>
  <si>
    <t>Sume rambursate din PNRR</t>
  </si>
  <si>
    <t>08</t>
  </si>
  <si>
    <t>FONDURI EXTERNE NERAMBURSABILE  TOTAL VENITURI</t>
  </si>
  <si>
    <t>48.08</t>
  </si>
  <si>
    <t>48.08.19</t>
  </si>
  <si>
    <t>III. OPERAȚII FINANCIARE</t>
  </si>
  <si>
    <t>40.08</t>
  </si>
  <si>
    <t>Încasări din rambursarea imprumuturilor acordate</t>
  </si>
  <si>
    <t>40.08.15</t>
  </si>
  <si>
    <t>Sume utilizate din excedentul anului precedent pentru efectuarea de cheltuieli</t>
  </si>
  <si>
    <t>40.08.15.03</t>
  </si>
  <si>
    <t>Sume utilizate de alte instituții din excedentul anului precedent</t>
  </si>
  <si>
    <t>41.08</t>
  </si>
  <si>
    <t>Alte operatiuni financiare</t>
  </si>
  <si>
    <t>41.08.04</t>
  </si>
  <si>
    <t>Sume aferente fondurilor externe nerambursabile</t>
  </si>
  <si>
    <t>47.05</t>
  </si>
  <si>
    <t>SUME ÎN CURS DE DISTRIBUIRE</t>
  </si>
  <si>
    <t>47.05.00</t>
  </si>
  <si>
    <t>Venituri ale bugetului Fondului Național unic de asigurări sociale de sănătate, încasate în contul unic, în curs de distribuire</t>
  </si>
  <si>
    <t>lei</t>
  </si>
  <si>
    <t>Plati efectuate  cumulat  pentru anul 2025, din care:</t>
  </si>
  <si>
    <t>Plati efectuate luna curenta, din care:</t>
  </si>
  <si>
    <t>Plati efectuate in luna curenta  pentru anul 2025, din care:</t>
  </si>
  <si>
    <t>Plati efectuate in  luna curenta aferente anului 2024, din care:</t>
  </si>
  <si>
    <t>Plati efectuate cumulat, din care:</t>
  </si>
  <si>
    <t>Plati efectuate  cumulat in anul  2025 aferente anului 2024 , din care:</t>
  </si>
  <si>
    <t xml:space="preserve"> Alte programe comunitare finantate în perioada 2021-2027</t>
  </si>
  <si>
    <t>Cont de executie luna martie 2025 - VENITURI</t>
  </si>
  <si>
    <t>Sume pentru medicamente utilizate in programele nationale cu scop curativ care fac obiectul contractelor de tip COST VOLUM, din care:</t>
  </si>
  <si>
    <t xml:space="preserve">    - persoane asigurate, din care:</t>
  </si>
  <si>
    <t xml:space="preserve">           ~ activitate curenta</t>
  </si>
  <si>
    <t>Asistenta sociala in caz de boli, din care:</t>
  </si>
  <si>
    <t>~persoane fizice</t>
  </si>
  <si>
    <t>Asistenta sociala pentru familie si copii, din care:</t>
  </si>
  <si>
    <t xml:space="preserve">Alte programe comunitare finantate in perioda 2021-2027 </t>
  </si>
  <si>
    <t xml:space="preserve">Cont de executie luna martie 2025 - CHELTUIELI </t>
  </si>
  <si>
    <t>Incasari realizate cumulat luna martie 2025</t>
  </si>
  <si>
    <t>Incasari realizate luna curenta martie 2025</t>
  </si>
  <si>
    <t>x</t>
  </si>
  <si>
    <t>stimulent de performanta</t>
  </si>
  <si>
    <t>CASA DE ASIGURARI DE SANATATE  MARAMURES</t>
  </si>
  <si>
    <t>Ec. Mihaela Curta</t>
  </si>
  <si>
    <t xml:space="preserve">Ec. Claudia Tuns </t>
  </si>
  <si>
    <t>Ec. Adrian Madaras</t>
  </si>
  <si>
    <t>Ec. Claudia Tuns</t>
  </si>
  <si>
    <t>Director Executiv Economic,</t>
  </si>
  <si>
    <t>LEI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</si>
</sst>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l_e_i_-;\-* #,##0.00\ _l_e_i_-;_-* &quot;-&quot;??\ _l_e_i_-;_-@_-"/>
    <numFmt numFmtId="164" formatCode="#,##0.00_ ;[Red]\-#,##0.00\ "/>
    <numFmt numFmtId="165" formatCode="#,##0_ ;[Red]\-#,##0\ "/>
  </numFmts>
  <fonts count="45"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name val="Arial"/>
      <family val="2"/>
    </font>
    <font>
      <i/>
      <sz val="11"/>
      <color indexed="9"/>
      <name val="Arial"/>
      <family val="2"/>
      <charset val="238"/>
    </font>
    <font>
      <sz val="11"/>
      <color indexed="8"/>
      <name val="Calibri"/>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Cambria"/>
      <family val="1"/>
    </font>
    <font>
      <sz val="12"/>
      <name val="Cambria"/>
      <family val="1"/>
    </font>
    <font>
      <sz val="12"/>
      <color indexed="8"/>
      <name val="Cambria"/>
      <family val="1"/>
    </font>
    <font>
      <b/>
      <i/>
      <sz val="12"/>
      <name val="Cambria"/>
      <family val="1"/>
    </font>
    <font>
      <b/>
      <sz val="12"/>
      <color indexed="8"/>
      <name val="Cambria"/>
      <family val="1"/>
    </font>
    <font>
      <i/>
      <sz val="12"/>
      <name val="Cambria"/>
      <family val="1"/>
    </font>
    <font>
      <b/>
      <sz val="12"/>
      <color indexed="9"/>
      <name val="Cambria"/>
      <family val="1"/>
    </font>
    <font>
      <b/>
      <sz val="12"/>
      <color rgb="FFFF0000"/>
      <name val="Cambria"/>
      <family val="1"/>
    </font>
    <font>
      <sz val="12"/>
      <color rgb="FFFF0000"/>
      <name val="Cambria"/>
      <family val="1"/>
    </font>
    <font>
      <b/>
      <sz val="13"/>
      <name val="Cambria"/>
      <family val="1"/>
    </font>
    <font>
      <sz val="13"/>
      <name val="Cambria"/>
      <family val="1"/>
    </font>
    <font>
      <b/>
      <i/>
      <sz val="13"/>
      <name val="Cambria"/>
      <family val="1"/>
    </font>
    <font>
      <i/>
      <sz val="13"/>
      <name val="Cambria"/>
      <family val="1"/>
    </font>
    <font>
      <sz val="12"/>
      <name val="Cambria"/>
      <family val="1"/>
      <charset val="238"/>
    </font>
    <font>
      <b/>
      <sz val="12"/>
      <color indexed="8"/>
      <name val="Cambria"/>
      <family val="1"/>
      <charset val="238"/>
    </font>
    <font>
      <sz val="13"/>
      <name val="Cambria"/>
      <family val="1"/>
      <charset val="238"/>
    </font>
    <font>
      <b/>
      <sz val="13"/>
      <name val="Cambria"/>
      <family val="1"/>
      <charset val="238"/>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s>
  <cellStyleXfs count="80">
    <xf numFmtId="0" fontId="0" fillId="0" borderId="0"/>
    <xf numFmtId="0" fontId="6" fillId="0" borderId="0"/>
    <xf numFmtId="0" fontId="7" fillId="0" borderId="0"/>
    <xf numFmtId="0" fontId="7" fillId="0" borderId="0"/>
    <xf numFmtId="0" fontId="8" fillId="0" borderId="0"/>
    <xf numFmtId="0" fontId="6" fillId="0" borderId="0"/>
    <xf numFmtId="0" fontId="6" fillId="0" borderId="0"/>
    <xf numFmtId="0" fontId="8" fillId="0" borderId="0"/>
    <xf numFmtId="0" fontId="5" fillId="0" borderId="0"/>
    <xf numFmtId="0" fontId="8" fillId="0" borderId="0"/>
    <xf numFmtId="0" fontId="5" fillId="0" borderId="0"/>
    <xf numFmtId="0" fontId="10" fillId="0" borderId="0"/>
    <xf numFmtId="0" fontId="6" fillId="0" borderId="0"/>
    <xf numFmtId="0" fontId="5" fillId="0" borderId="0"/>
    <xf numFmtId="0" fontId="6" fillId="0" borderId="0"/>
    <xf numFmtId="0" fontId="4" fillId="0" borderId="0"/>
    <xf numFmtId="0" fontId="6" fillId="0" borderId="0"/>
    <xf numFmtId="43" fontId="6" fillId="0" borderId="0" applyFont="0" applyFill="0" applyBorder="0" applyAlignment="0" applyProtection="0"/>
    <xf numFmtId="0" fontId="3" fillId="0" borderId="0"/>
    <xf numFmtId="0" fontId="3" fillId="0" borderId="0"/>
    <xf numFmtId="0" fontId="6" fillId="0" borderId="0"/>
    <xf numFmtId="43" fontId="6" fillId="0" borderId="0" applyFont="0" applyFill="0" applyBorder="0" applyAlignment="0" applyProtection="0"/>
    <xf numFmtId="0" fontId="3" fillId="0" borderId="0"/>
    <xf numFmtId="0" fontId="3" fillId="0" borderId="0"/>
    <xf numFmtId="0" fontId="3" fillId="0" borderId="0"/>
    <xf numFmtId="0" fontId="2" fillId="0" borderId="0"/>
    <xf numFmtId="0" fontId="6"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21" borderId="0" applyNumberFormat="0" applyBorder="0" applyAlignment="0" applyProtection="0"/>
    <xf numFmtId="0" fontId="13" fillId="5" borderId="0" applyNumberFormat="0" applyBorder="0" applyAlignment="0" applyProtection="0"/>
    <xf numFmtId="0" fontId="14" fillId="22" borderId="4" applyNumberFormat="0" applyAlignment="0" applyProtection="0"/>
    <xf numFmtId="0" fontId="15" fillId="23" borderId="5" applyNumberFormat="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0" borderId="6"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0" applyNumberFormat="0" applyFill="0" applyBorder="0" applyAlignment="0" applyProtection="0"/>
    <xf numFmtId="0" fontId="21" fillId="9" borderId="4" applyNumberFormat="0" applyAlignment="0" applyProtection="0"/>
    <xf numFmtId="0" fontId="22" fillId="0" borderId="9" applyNumberFormat="0" applyFill="0" applyAlignment="0" applyProtection="0"/>
    <xf numFmtId="0" fontId="23" fillId="24" borderId="0" applyNumberFormat="0" applyBorder="0" applyAlignment="0" applyProtection="0"/>
    <xf numFmtId="0" fontId="8" fillId="25" borderId="10" applyNumberFormat="0" applyFont="0" applyAlignment="0" applyProtection="0"/>
    <xf numFmtId="0" fontId="24" fillId="22" borderId="11" applyNumberFormat="0" applyAlignment="0" applyProtection="0"/>
    <xf numFmtId="0" fontId="8" fillId="0" borderId="0"/>
    <xf numFmtId="0" fontId="25" fillId="0" borderId="0" applyNumberFormat="0" applyFill="0" applyBorder="0" applyAlignment="0" applyProtection="0"/>
    <xf numFmtId="0" fontId="26" fillId="0" borderId="12" applyNumberFormat="0" applyFill="0" applyAlignment="0" applyProtection="0"/>
    <xf numFmtId="0" fontId="27" fillId="0" borderId="0" applyNumberForma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2">
    <xf numFmtId="0" fontId="0" fillId="0" borderId="0" xfId="0"/>
    <xf numFmtId="4" fontId="29" fillId="0" borderId="0" xfId="5" applyNumberFormat="1" applyFont="1" applyFill="1" applyBorder="1" applyAlignment="1">
      <alignment horizontal="center"/>
    </xf>
    <xf numFmtId="4" fontId="29" fillId="0" borderId="3" xfId="1" applyNumberFormat="1" applyFont="1" applyFill="1" applyBorder="1" applyAlignment="1" applyProtection="1">
      <alignment horizontal="center" vertical="center" wrapText="1"/>
      <protection locked="0"/>
    </xf>
    <xf numFmtId="164" fontId="29" fillId="0" borderId="1" xfId="1" applyNumberFormat="1" applyFont="1" applyFill="1" applyBorder="1" applyAlignment="1">
      <alignment vertical="center" wrapText="1"/>
    </xf>
    <xf numFmtId="164" fontId="29" fillId="0" borderId="1" xfId="1" applyNumberFormat="1" applyFont="1" applyFill="1" applyBorder="1" applyAlignment="1">
      <alignment wrapText="1"/>
    </xf>
    <xf numFmtId="4" fontId="29" fillId="0" borderId="1" xfId="0" applyNumberFormat="1" applyFont="1" applyFill="1" applyBorder="1" applyAlignment="1">
      <alignment horizontal="right"/>
    </xf>
    <xf numFmtId="164" fontId="29" fillId="0" borderId="0" xfId="1" applyNumberFormat="1" applyFont="1" applyFill="1" applyBorder="1" applyAlignment="1">
      <alignment horizontal="right"/>
    </xf>
    <xf numFmtId="0" fontId="29" fillId="0" borderId="0" xfId="12" applyFont="1" applyFill="1" applyBorder="1" applyAlignment="1"/>
    <xf numFmtId="164" fontId="30" fillId="0" borderId="0" xfId="1" applyNumberFormat="1" applyFont="1" applyFill="1" applyBorder="1" applyAlignment="1" applyProtection="1">
      <alignment horizontal="right" wrapText="1"/>
    </xf>
    <xf numFmtId="164" fontId="29" fillId="0" borderId="0" xfId="1" applyNumberFormat="1" applyFont="1" applyFill="1" applyBorder="1" applyAlignment="1">
      <alignment vertical="center" wrapText="1"/>
    </xf>
    <xf numFmtId="164" fontId="29" fillId="0" borderId="0" xfId="1" applyNumberFormat="1" applyFont="1" applyFill="1" applyBorder="1" applyAlignment="1"/>
    <xf numFmtId="164" fontId="29" fillId="0" borderId="3" xfId="1" applyNumberFormat="1" applyFont="1" applyFill="1" applyBorder="1" applyAlignment="1">
      <alignment wrapText="1"/>
    </xf>
    <xf numFmtId="0" fontId="28" fillId="0" borderId="0" xfId="5" applyFont="1" applyFill="1" applyBorder="1" applyAlignment="1"/>
    <xf numFmtId="4" fontId="28" fillId="0" borderId="0" xfId="5" applyNumberFormat="1" applyFont="1" applyFill="1" applyBorder="1" applyAlignment="1">
      <alignment horizontal="center"/>
    </xf>
    <xf numFmtId="3" fontId="29" fillId="0" borderId="0" xfId="1" applyNumberFormat="1" applyFont="1" applyFill="1" applyBorder="1"/>
    <xf numFmtId="3" fontId="29" fillId="0" borderId="0" xfId="0" applyNumberFormat="1" applyFont="1" applyFill="1" applyBorder="1" applyProtection="1">
      <protection locked="0"/>
    </xf>
    <xf numFmtId="3" fontId="31" fillId="0" borderId="0" xfId="1" applyNumberFormat="1" applyFont="1" applyFill="1" applyBorder="1"/>
    <xf numFmtId="164" fontId="31" fillId="0" borderId="3" xfId="26" applyNumberFormat="1" applyFont="1" applyFill="1" applyBorder="1" applyAlignment="1">
      <alignment wrapText="1"/>
    </xf>
    <xf numFmtId="164" fontId="29" fillId="0" borderId="0" xfId="1" applyNumberFormat="1" applyFont="1" applyFill="1" applyBorder="1" applyAlignment="1">
      <alignment horizontal="left" vertical="center" wrapText="1"/>
    </xf>
    <xf numFmtId="164" fontId="29" fillId="0" borderId="0" xfId="1" applyNumberFormat="1" applyFont="1" applyFill="1" applyBorder="1"/>
    <xf numFmtId="4" fontId="28" fillId="0" borderId="1" xfId="0" applyNumberFormat="1" applyFont="1" applyFill="1" applyBorder="1" applyAlignment="1">
      <alignment horizontal="center" vertical="center" wrapText="1"/>
    </xf>
    <xf numFmtId="164" fontId="31" fillId="0" borderId="1" xfId="1" applyNumberFormat="1" applyFont="1" applyFill="1" applyBorder="1" applyAlignment="1" applyProtection="1">
      <alignment horizontal="center" vertical="center" wrapText="1"/>
    </xf>
    <xf numFmtId="3" fontId="28" fillId="0" borderId="3" xfId="0" applyNumberFormat="1" applyFont="1" applyFill="1" applyBorder="1" applyAlignment="1">
      <alignment horizontal="center" vertical="center" wrapText="1"/>
    </xf>
    <xf numFmtId="164" fontId="31" fillId="0" borderId="0" xfId="1" applyNumberFormat="1" applyFont="1" applyFill="1" applyBorder="1" applyAlignment="1">
      <alignment horizontal="center" vertical="center" wrapText="1"/>
    </xf>
    <xf numFmtId="3" fontId="31" fillId="0" borderId="0" xfId="1" applyNumberFormat="1" applyFont="1" applyFill="1" applyBorder="1" applyAlignment="1">
      <alignment horizontal="center" vertical="center" wrapText="1"/>
    </xf>
    <xf numFmtId="164" fontId="28" fillId="0" borderId="1" xfId="1" applyNumberFormat="1" applyFont="1" applyFill="1" applyBorder="1" applyAlignment="1">
      <alignment horizontal="left" vertical="center" wrapText="1"/>
    </xf>
    <xf numFmtId="164" fontId="28" fillId="0" borderId="0" xfId="1" applyNumberFormat="1" applyFont="1" applyFill="1" applyBorder="1"/>
    <xf numFmtId="164" fontId="28" fillId="0" borderId="1" xfId="1" applyNumberFormat="1" applyFont="1" applyFill="1" applyBorder="1" applyAlignment="1" applyProtection="1">
      <alignment horizontal="left" vertical="center" wrapText="1"/>
    </xf>
    <xf numFmtId="164" fontId="29" fillId="0" borderId="1" xfId="1" applyNumberFormat="1" applyFont="1" applyFill="1" applyBorder="1" applyAlignment="1">
      <alignment horizontal="left" vertical="center" wrapText="1"/>
    </xf>
    <xf numFmtId="164" fontId="33" fillId="0" borderId="1" xfId="1" applyNumberFormat="1" applyFont="1" applyFill="1" applyBorder="1" applyAlignment="1">
      <alignment horizontal="left" vertical="center" wrapText="1"/>
    </xf>
    <xf numFmtId="164" fontId="29" fillId="3" borderId="1" xfId="1" applyNumberFormat="1" applyFont="1" applyFill="1" applyBorder="1" applyAlignment="1">
      <alignment horizontal="left" vertical="center" wrapText="1"/>
    </xf>
    <xf numFmtId="164" fontId="29" fillId="0" borderId="1" xfId="1" applyNumberFormat="1" applyFont="1" applyFill="1" applyBorder="1" applyAlignment="1" applyProtection="1">
      <alignment horizontal="left" vertical="center" wrapText="1"/>
    </xf>
    <xf numFmtId="164" fontId="31" fillId="0" borderId="1" xfId="1" applyNumberFormat="1" applyFont="1" applyFill="1" applyBorder="1" applyAlignment="1">
      <alignment horizontal="left" vertical="center" wrapText="1"/>
    </xf>
    <xf numFmtId="164" fontId="31" fillId="0" borderId="0" xfId="1" applyNumberFormat="1" applyFont="1" applyFill="1" applyBorder="1"/>
    <xf numFmtId="164" fontId="28" fillId="0" borderId="1" xfId="1" applyNumberFormat="1" applyFont="1" applyFill="1" applyBorder="1" applyAlignment="1">
      <alignment vertical="center" wrapText="1"/>
    </xf>
    <xf numFmtId="164" fontId="30" fillId="0" borderId="1" xfId="1" applyNumberFormat="1" applyFont="1" applyFill="1" applyBorder="1" applyAlignment="1">
      <alignment horizontal="left" vertical="center" wrapText="1"/>
    </xf>
    <xf numFmtId="164" fontId="30" fillId="0" borderId="0" xfId="1" applyNumberFormat="1" applyFont="1" applyFill="1" applyBorder="1"/>
    <xf numFmtId="164" fontId="33" fillId="0" borderId="3" xfId="1" applyNumberFormat="1" applyFont="1" applyFill="1" applyBorder="1" applyAlignment="1">
      <alignment horizontal="left" vertical="center" wrapText="1"/>
    </xf>
    <xf numFmtId="164" fontId="28" fillId="0" borderId="1" xfId="1" applyNumberFormat="1" applyFont="1" applyFill="1" applyBorder="1" applyAlignment="1">
      <alignment wrapText="1"/>
    </xf>
    <xf numFmtId="164" fontId="32" fillId="0" borderId="0" xfId="1" applyNumberFormat="1" applyFont="1" applyFill="1" applyBorder="1" applyAlignment="1" applyProtection="1">
      <alignment wrapText="1"/>
    </xf>
    <xf numFmtId="164" fontId="33" fillId="0" borderId="0" xfId="1" applyNumberFormat="1" applyFont="1" applyFill="1" applyBorder="1"/>
    <xf numFmtId="164" fontId="28" fillId="2" borderId="1" xfId="1" applyNumberFormat="1" applyFont="1" applyFill="1" applyBorder="1" applyAlignment="1">
      <alignment horizontal="left" vertical="center" wrapText="1"/>
    </xf>
    <xf numFmtId="164" fontId="29" fillId="2" borderId="1" xfId="1" applyNumberFormat="1" applyFont="1" applyFill="1" applyBorder="1" applyAlignment="1">
      <alignment horizontal="left" vertical="center" wrapText="1"/>
    </xf>
    <xf numFmtId="164" fontId="30" fillId="0" borderId="0" xfId="1" applyNumberFormat="1" applyFont="1" applyFill="1" applyBorder="1" applyAlignment="1" applyProtection="1">
      <alignment wrapText="1"/>
    </xf>
    <xf numFmtId="164" fontId="33" fillId="2" borderId="1" xfId="1" applyNumberFormat="1" applyFont="1" applyFill="1" applyBorder="1" applyAlignment="1">
      <alignment horizontal="left" vertical="center" wrapText="1"/>
    </xf>
    <xf numFmtId="164" fontId="33" fillId="2" borderId="3" xfId="1" applyNumberFormat="1" applyFont="1" applyFill="1" applyBorder="1" applyAlignment="1">
      <alignment horizontal="left" vertical="center" wrapText="1"/>
    </xf>
    <xf numFmtId="164" fontId="28" fillId="3" borderId="1" xfId="1" applyNumberFormat="1" applyFont="1" applyFill="1" applyBorder="1" applyAlignment="1">
      <alignment horizontal="left" vertical="center" wrapText="1"/>
    </xf>
    <xf numFmtId="164" fontId="28" fillId="0" borderId="3" xfId="1" applyNumberFormat="1" applyFont="1" applyFill="1" applyBorder="1" applyAlignment="1">
      <alignment wrapText="1"/>
    </xf>
    <xf numFmtId="164" fontId="29" fillId="0" borderId="3" xfId="1" applyNumberFormat="1" applyFont="1" applyFill="1" applyBorder="1" applyAlignment="1">
      <alignment horizontal="left" vertical="center" wrapText="1"/>
    </xf>
    <xf numFmtId="164" fontId="29" fillId="0" borderId="3" xfId="26" applyNumberFormat="1" applyFont="1" applyFill="1" applyBorder="1" applyAlignment="1" applyProtection="1">
      <alignment horizontal="left" wrapText="1"/>
    </xf>
    <xf numFmtId="164" fontId="29" fillId="0" borderId="3" xfId="26" applyNumberFormat="1" applyFont="1" applyFill="1" applyBorder="1" applyAlignment="1" applyProtection="1">
      <alignment wrapText="1"/>
    </xf>
    <xf numFmtId="164" fontId="28" fillId="0" borderId="0" xfId="1" applyNumberFormat="1" applyFont="1" applyFill="1" applyBorder="1" applyAlignment="1"/>
    <xf numFmtId="164" fontId="35" fillId="0" borderId="0" xfId="1" applyNumberFormat="1" applyFont="1" applyFill="1" applyBorder="1" applyAlignment="1" applyProtection="1">
      <alignment wrapText="1"/>
    </xf>
    <xf numFmtId="164" fontId="36" fillId="0" borderId="0" xfId="1" applyNumberFormat="1" applyFont="1" applyFill="1" applyBorder="1"/>
    <xf numFmtId="164" fontId="28" fillId="0" borderId="1" xfId="3" applyNumberFormat="1" applyFont="1" applyFill="1" applyBorder="1" applyAlignment="1">
      <alignment horizontal="left" vertical="center" wrapText="1"/>
    </xf>
    <xf numFmtId="164" fontId="28" fillId="0" borderId="1" xfId="2" applyNumberFormat="1" applyFont="1" applyFill="1" applyBorder="1" applyAlignment="1" applyProtection="1">
      <alignment horizontal="left" vertical="center" wrapText="1"/>
    </xf>
    <xf numFmtId="164" fontId="28" fillId="0" borderId="3" xfId="1" applyNumberFormat="1" applyFont="1" applyFill="1" applyBorder="1" applyAlignment="1">
      <alignment horizontal="left" vertical="center" wrapText="1"/>
    </xf>
    <xf numFmtId="165" fontId="29" fillId="0" borderId="1" xfId="4" applyNumberFormat="1" applyFont="1" applyFill="1" applyBorder="1" applyAlignment="1">
      <alignment vertical="top" wrapText="1"/>
    </xf>
    <xf numFmtId="165" fontId="29" fillId="0" borderId="1" xfId="1" applyNumberFormat="1" applyFont="1" applyFill="1" applyBorder="1" applyAlignment="1">
      <alignment wrapText="1"/>
    </xf>
    <xf numFmtId="164" fontId="33" fillId="0" borderId="1" xfId="1" applyNumberFormat="1" applyFont="1" applyFill="1" applyBorder="1" applyAlignment="1">
      <alignment wrapText="1"/>
    </xf>
    <xf numFmtId="164" fontId="33" fillId="3" borderId="1" xfId="1" applyNumberFormat="1" applyFont="1" applyFill="1" applyBorder="1" applyAlignment="1">
      <alignment vertical="center" wrapText="1"/>
    </xf>
    <xf numFmtId="4" fontId="28" fillId="0" borderId="1" xfId="0" applyNumberFormat="1" applyFont="1" applyFill="1" applyBorder="1" applyAlignment="1">
      <alignment horizontal="right"/>
    </xf>
    <xf numFmtId="164" fontId="28" fillId="0" borderId="2" xfId="1" applyNumberFormat="1" applyFont="1" applyFill="1" applyBorder="1" applyAlignment="1">
      <alignment horizontal="left" vertical="center" wrapText="1"/>
    </xf>
    <xf numFmtId="164" fontId="29" fillId="0" borderId="0" xfId="1" applyNumberFormat="1" applyFont="1" applyFill="1" applyBorder="1" applyAlignment="1">
      <alignment horizontal="left" vertical="center"/>
    </xf>
    <xf numFmtId="3" fontId="28" fillId="0" borderId="0" xfId="12" applyNumberFormat="1" applyFont="1" applyFill="1" applyBorder="1" applyAlignment="1" applyProtection="1">
      <alignment vertical="center"/>
      <protection locked="0"/>
    </xf>
    <xf numFmtId="0" fontId="28" fillId="0" borderId="0" xfId="12" applyFont="1" applyFill="1" applyBorder="1" applyAlignment="1"/>
    <xf numFmtId="3" fontId="28" fillId="0" borderId="0" xfId="1" applyNumberFormat="1" applyFont="1" applyFill="1" applyBorder="1"/>
    <xf numFmtId="164" fontId="28" fillId="0" borderId="0" xfId="1" applyNumberFormat="1" applyFont="1" applyFill="1" applyBorder="1" applyAlignment="1">
      <alignment horizontal="right"/>
    </xf>
    <xf numFmtId="164" fontId="31" fillId="0" borderId="0" xfId="1" applyNumberFormat="1" applyFont="1" applyFill="1" applyBorder="1" applyAlignment="1">
      <alignment horizontal="left" vertical="center" wrapText="1"/>
    </xf>
    <xf numFmtId="0" fontId="37" fillId="0" borderId="0" xfId="5" applyFont="1" applyFill="1" applyBorder="1" applyAlignment="1"/>
    <xf numFmtId="4" fontId="37" fillId="0" borderId="0" xfId="5" applyNumberFormat="1" applyFont="1" applyFill="1" applyBorder="1" applyAlignment="1">
      <alignment horizontal="center"/>
    </xf>
    <xf numFmtId="4" fontId="38" fillId="0" borderId="0" xfId="1" applyNumberFormat="1" applyFont="1" applyFill="1" applyBorder="1"/>
    <xf numFmtId="3" fontId="38" fillId="0" borderId="0" xfId="1" applyNumberFormat="1" applyFont="1" applyFill="1" applyBorder="1"/>
    <xf numFmtId="3" fontId="38" fillId="0" borderId="0" xfId="1" applyNumberFormat="1" applyFont="1" applyFill="1" applyBorder="1" applyAlignment="1">
      <alignment wrapText="1"/>
    </xf>
    <xf numFmtId="3" fontId="38" fillId="0" borderId="0" xfId="0" applyNumberFormat="1" applyFont="1" applyFill="1" applyBorder="1" applyProtection="1">
      <protection locked="0"/>
    </xf>
    <xf numFmtId="3" fontId="39" fillId="0" borderId="0" xfId="1" applyNumberFormat="1" applyFont="1" applyFill="1" applyBorder="1"/>
    <xf numFmtId="3" fontId="40" fillId="0" borderId="0" xfId="1" applyNumberFormat="1" applyFont="1" applyFill="1" applyBorder="1" applyAlignment="1" applyProtection="1">
      <alignment horizontal="center" wrapText="1"/>
    </xf>
    <xf numFmtId="4" fontId="39" fillId="0" borderId="0" xfId="1" applyNumberFormat="1" applyFont="1" applyFill="1" applyBorder="1"/>
    <xf numFmtId="4" fontId="37" fillId="0" borderId="3" xfId="0" applyNumberFormat="1" applyFont="1" applyFill="1" applyBorder="1" applyAlignment="1">
      <alignment horizontal="center" vertical="center" wrapText="1"/>
    </xf>
    <xf numFmtId="3" fontId="37" fillId="0" borderId="0" xfId="12" applyNumberFormat="1" applyFont="1" applyFill="1" applyBorder="1" applyAlignment="1" applyProtection="1">
      <alignment vertical="center"/>
      <protection locked="0"/>
    </xf>
    <xf numFmtId="0" fontId="37" fillId="0" borderId="0" xfId="12" applyFont="1" applyFill="1" applyBorder="1" applyAlignment="1"/>
    <xf numFmtId="3" fontId="37" fillId="0" borderId="0" xfId="1" applyNumberFormat="1" applyFont="1" applyFill="1" applyBorder="1"/>
    <xf numFmtId="164" fontId="38" fillId="0" borderId="0" xfId="1" applyNumberFormat="1" applyFont="1" applyFill="1" applyBorder="1" applyAlignment="1">
      <alignment horizontal="left" vertical="center" wrapText="1"/>
    </xf>
    <xf numFmtId="164" fontId="37" fillId="0" borderId="0" xfId="1" applyNumberFormat="1" applyFont="1" applyFill="1" applyBorder="1" applyAlignment="1">
      <alignment horizontal="right" wrapText="1"/>
    </xf>
    <xf numFmtId="164" fontId="38" fillId="0" borderId="0" xfId="1" applyNumberFormat="1" applyFont="1" applyFill="1" applyBorder="1"/>
    <xf numFmtId="164" fontId="39" fillId="0" borderId="3" xfId="1" applyNumberFormat="1" applyFont="1" applyFill="1" applyBorder="1" applyAlignment="1" applyProtection="1">
      <alignment horizontal="center" vertical="center" wrapText="1"/>
    </xf>
    <xf numFmtId="3" fontId="37" fillId="0" borderId="3" xfId="0" applyNumberFormat="1" applyFont="1" applyFill="1" applyBorder="1" applyAlignment="1">
      <alignment horizontal="center" vertical="center" wrapText="1"/>
    </xf>
    <xf numFmtId="164" fontId="39" fillId="0" borderId="0" xfId="1" applyNumberFormat="1" applyFont="1" applyFill="1" applyBorder="1" applyAlignment="1">
      <alignment horizontal="center" vertical="center" wrapText="1"/>
    </xf>
    <xf numFmtId="4" fontId="37" fillId="0" borderId="3" xfId="0" applyNumberFormat="1" applyFont="1" applyFill="1" applyBorder="1" applyAlignment="1">
      <alignment wrapText="1"/>
    </xf>
    <xf numFmtId="4" fontId="37" fillId="0" borderId="3" xfId="0" applyNumberFormat="1" applyFont="1" applyFill="1" applyBorder="1"/>
    <xf numFmtId="164" fontId="37" fillId="0" borderId="0" xfId="1" applyNumberFormat="1" applyFont="1" applyFill="1" applyBorder="1"/>
    <xf numFmtId="4" fontId="38" fillId="0" borderId="3" xfId="0" applyNumberFormat="1" applyFont="1" applyFill="1" applyBorder="1" applyAlignment="1">
      <alignment wrapText="1"/>
    </xf>
    <xf numFmtId="0" fontId="38" fillId="0" borderId="3" xfId="0" applyFont="1" applyFill="1" applyBorder="1" applyAlignment="1">
      <alignment wrapText="1"/>
    </xf>
    <xf numFmtId="4" fontId="38" fillId="0" borderId="3" xfId="4" applyNumberFormat="1" applyFont="1" applyFill="1" applyBorder="1" applyAlignment="1" applyProtection="1">
      <alignment wrapText="1"/>
      <protection locked="0"/>
    </xf>
    <xf numFmtId="2" fontId="37" fillId="0" borderId="3" xfId="0" applyNumberFormat="1" applyFont="1" applyFill="1" applyBorder="1" applyAlignment="1">
      <alignment wrapText="1"/>
    </xf>
    <xf numFmtId="2" fontId="38" fillId="0" borderId="3" xfId="0" applyNumberFormat="1" applyFont="1" applyFill="1" applyBorder="1" applyAlignment="1">
      <alignment wrapText="1"/>
    </xf>
    <xf numFmtId="4" fontId="38" fillId="0" borderId="3" xfId="0" applyNumberFormat="1" applyFont="1" applyFill="1" applyBorder="1" applyAlignment="1" applyProtection="1">
      <alignment horizontal="left" wrapText="1"/>
    </xf>
    <xf numFmtId="164" fontId="38" fillId="0" borderId="3" xfId="0" applyNumberFormat="1" applyFont="1" applyFill="1" applyBorder="1" applyAlignment="1" applyProtection="1">
      <alignment wrapText="1"/>
    </xf>
    <xf numFmtId="164" fontId="38" fillId="0" borderId="3" xfId="1" applyNumberFormat="1" applyFont="1" applyFill="1" applyBorder="1" applyAlignment="1" applyProtection="1">
      <alignment wrapText="1"/>
    </xf>
    <xf numFmtId="0" fontId="38" fillId="0" borderId="3" xfId="0" applyFont="1" applyFill="1" applyBorder="1" applyAlignment="1">
      <alignment horizontal="left" vertical="center" wrapText="1"/>
    </xf>
    <xf numFmtId="0" fontId="37" fillId="0" borderId="3" xfId="0" applyFont="1" applyFill="1" applyBorder="1" applyAlignment="1">
      <alignment horizontal="left" vertical="center" wrapText="1"/>
    </xf>
    <xf numFmtId="2" fontId="38" fillId="0" borderId="3" xfId="0" applyNumberFormat="1" applyFont="1" applyFill="1" applyBorder="1" applyAlignment="1">
      <alignment horizontal="left" vertical="center" wrapText="1"/>
    </xf>
    <xf numFmtId="2" fontId="37" fillId="0" borderId="3" xfId="0" applyNumberFormat="1" applyFont="1" applyFill="1" applyBorder="1" applyAlignment="1">
      <alignment horizontal="left" vertical="center" wrapText="1"/>
    </xf>
    <xf numFmtId="0" fontId="37" fillId="0" borderId="3" xfId="0" applyFont="1" applyFill="1" applyBorder="1" applyAlignment="1">
      <alignment wrapText="1"/>
    </xf>
    <xf numFmtId="164" fontId="38" fillId="0" borderId="0" xfId="1" applyNumberFormat="1" applyFont="1" applyFill="1" applyBorder="1" applyAlignment="1">
      <alignment horizontal="left" vertical="center"/>
    </xf>
    <xf numFmtId="3" fontId="37" fillId="0" borderId="0" xfId="69" applyNumberFormat="1" applyFont="1" applyBorder="1" applyAlignment="1">
      <alignment horizontal="center"/>
    </xf>
    <xf numFmtId="164" fontId="37" fillId="0" borderId="0" xfId="1" applyNumberFormat="1" applyFont="1" applyFill="1" applyBorder="1" applyAlignment="1">
      <alignment horizontal="right"/>
    </xf>
    <xf numFmtId="164" fontId="38" fillId="0" borderId="0" xfId="1" applyNumberFormat="1" applyFont="1" applyFill="1" applyBorder="1" applyAlignment="1">
      <alignment horizontal="right"/>
    </xf>
    <xf numFmtId="3" fontId="28" fillId="0" borderId="0" xfId="0" applyNumberFormat="1" applyFont="1" applyFill="1" applyBorder="1" applyAlignment="1" applyProtection="1">
      <protection locked="0"/>
    </xf>
    <xf numFmtId="3" fontId="28" fillId="0" borderId="0" xfId="0" applyNumberFormat="1" applyFont="1" applyFill="1" applyBorder="1" applyAlignment="1" applyProtection="1">
      <alignment horizontal="right"/>
      <protection locked="0"/>
    </xf>
    <xf numFmtId="4" fontId="38" fillId="0" borderId="3" xfId="0" applyNumberFormat="1" applyFont="1" applyFill="1" applyBorder="1" applyAlignment="1" applyProtection="1">
      <alignment wrapText="1"/>
    </xf>
    <xf numFmtId="4" fontId="38" fillId="0" borderId="3" xfId="1" applyNumberFormat="1" applyFont="1" applyFill="1" applyBorder="1" applyAlignment="1" applyProtection="1">
      <alignment wrapText="1"/>
    </xf>
    <xf numFmtId="4" fontId="38" fillId="0" borderId="3" xfId="0" applyNumberFormat="1" applyFont="1" applyFill="1" applyBorder="1"/>
    <xf numFmtId="164" fontId="33" fillId="0" borderId="3" xfId="1" applyNumberFormat="1" applyFont="1" applyFill="1" applyBorder="1" applyAlignment="1">
      <alignment wrapText="1"/>
    </xf>
    <xf numFmtId="4" fontId="37" fillId="0" borderId="3" xfId="0" applyNumberFormat="1" applyFont="1" applyFill="1" applyBorder="1" applyAlignment="1">
      <alignment horizontal="right" vertical="center" wrapText="1"/>
    </xf>
    <xf numFmtId="4" fontId="37" fillId="0" borderId="3" xfId="0" applyNumberFormat="1" applyFont="1" applyFill="1" applyBorder="1" applyAlignment="1">
      <alignment horizontal="right"/>
    </xf>
    <xf numFmtId="2" fontId="37" fillId="0" borderId="3" xfId="0" applyNumberFormat="1" applyFont="1" applyFill="1" applyBorder="1"/>
    <xf numFmtId="164" fontId="38" fillId="0" borderId="0" xfId="1" applyNumberFormat="1" applyFont="1" applyFill="1" applyBorder="1" applyAlignment="1" applyProtection="1">
      <alignment horizontal="right" wrapText="1"/>
    </xf>
    <xf numFmtId="4" fontId="28" fillId="0" borderId="1" xfId="1" applyNumberFormat="1" applyFont="1" applyFill="1" applyBorder="1" applyAlignment="1" applyProtection="1">
      <alignment horizontal="right" wrapText="1"/>
    </xf>
    <xf numFmtId="4" fontId="29" fillId="0" borderId="1" xfId="1" applyNumberFormat="1" applyFont="1" applyFill="1" applyBorder="1" applyAlignment="1" applyProtection="1">
      <alignment horizontal="right" wrapText="1"/>
    </xf>
    <xf numFmtId="4" fontId="28" fillId="0" borderId="1" xfId="1" applyNumberFormat="1" applyFont="1" applyFill="1" applyBorder="1" applyAlignment="1">
      <alignment horizontal="right" wrapText="1"/>
    </xf>
    <xf numFmtId="4" fontId="29" fillId="0" borderId="1" xfId="1" applyNumberFormat="1" applyFont="1" applyFill="1" applyBorder="1" applyAlignment="1">
      <alignment horizontal="right" wrapText="1"/>
    </xf>
    <xf numFmtId="4" fontId="28" fillId="0" borderId="1" xfId="1" applyNumberFormat="1" applyFont="1" applyFill="1" applyBorder="1" applyAlignment="1">
      <alignment horizontal="right" vertical="center" wrapText="1"/>
    </xf>
    <xf numFmtId="4" fontId="29" fillId="0" borderId="1" xfId="1" applyNumberFormat="1" applyFont="1" applyFill="1" applyBorder="1" applyAlignment="1">
      <alignment horizontal="right" vertical="center" wrapText="1"/>
    </xf>
    <xf numFmtId="4" fontId="32" fillId="0" borderId="1" xfId="1" applyNumberFormat="1" applyFont="1" applyFill="1" applyBorder="1" applyAlignment="1" applyProtection="1">
      <alignment horizontal="right" wrapText="1"/>
    </xf>
    <xf numFmtId="4" fontId="30" fillId="0" borderId="1" xfId="1" applyNumberFormat="1" applyFont="1" applyFill="1" applyBorder="1" applyAlignment="1" applyProtection="1">
      <alignment horizontal="right" wrapText="1"/>
    </xf>
    <xf numFmtId="4" fontId="32" fillId="0" borderId="1" xfId="1" applyNumberFormat="1" applyFont="1" applyFill="1" applyBorder="1" applyAlignment="1" applyProtection="1">
      <alignment horizontal="right" vertical="center" wrapText="1"/>
    </xf>
    <xf numFmtId="4" fontId="30" fillId="0" borderId="1" xfId="1" applyNumberFormat="1" applyFont="1" applyFill="1" applyBorder="1" applyAlignment="1" applyProtection="1">
      <alignment horizontal="right" vertical="center" wrapText="1"/>
    </xf>
    <xf numFmtId="4" fontId="29" fillId="0" borderId="1" xfId="1" applyNumberFormat="1" applyFont="1" applyFill="1" applyBorder="1" applyAlignment="1">
      <alignment horizontal="right"/>
    </xf>
    <xf numFmtId="4" fontId="29" fillId="0" borderId="1" xfId="1" applyNumberFormat="1" applyFont="1" applyFill="1" applyBorder="1" applyAlignment="1" applyProtection="1">
      <alignment horizontal="right" vertical="center" wrapText="1"/>
    </xf>
    <xf numFmtId="4" fontId="28" fillId="0" borderId="1" xfId="1" applyNumberFormat="1" applyFont="1" applyFill="1" applyBorder="1" applyAlignment="1" applyProtection="1">
      <alignment horizontal="right" vertical="center" wrapText="1"/>
    </xf>
    <xf numFmtId="4" fontId="28" fillId="3" borderId="1" xfId="1" applyNumberFormat="1" applyFont="1" applyFill="1" applyBorder="1" applyAlignment="1">
      <alignment horizontal="right" vertical="center" wrapText="1"/>
    </xf>
    <xf numFmtId="4" fontId="29" fillId="3" borderId="1" xfId="1" applyNumberFormat="1" applyFont="1" applyFill="1" applyBorder="1" applyAlignment="1">
      <alignment horizontal="right" vertical="center" wrapText="1"/>
    </xf>
    <xf numFmtId="4" fontId="32" fillId="0" borderId="0" xfId="1" applyNumberFormat="1" applyFont="1" applyFill="1" applyBorder="1" applyAlignment="1" applyProtection="1">
      <alignment horizontal="right" vertical="center" wrapText="1"/>
    </xf>
    <xf numFmtId="4" fontId="30" fillId="0" borderId="0" xfId="1" applyNumberFormat="1" applyFont="1" applyFill="1" applyBorder="1" applyAlignment="1" applyProtection="1">
      <alignment horizontal="right" vertical="center" wrapText="1"/>
    </xf>
    <xf numFmtId="4" fontId="29" fillId="0" borderId="3" xfId="1" applyNumberFormat="1" applyFont="1" applyFill="1" applyBorder="1" applyAlignment="1">
      <alignment horizontal="right"/>
    </xf>
    <xf numFmtId="4" fontId="28" fillId="0" borderId="1" xfId="1" applyNumberFormat="1" applyFont="1" applyFill="1" applyBorder="1" applyAlignment="1">
      <alignment horizontal="right"/>
    </xf>
    <xf numFmtId="164" fontId="28" fillId="3" borderId="0" xfId="1" applyNumberFormat="1" applyFont="1" applyFill="1" applyBorder="1" applyAlignment="1"/>
    <xf numFmtId="164" fontId="28" fillId="0" borderId="0" xfId="1" applyNumberFormat="1" applyFont="1" applyFill="1" applyBorder="1"/>
    <xf numFmtId="4" fontId="30" fillId="3" borderId="3" xfId="1" applyNumberFormat="1" applyFont="1" applyFill="1" applyBorder="1" applyAlignment="1" applyProtection="1">
      <alignment horizontal="right" vertical="center" wrapText="1"/>
    </xf>
    <xf numFmtId="4" fontId="29" fillId="3" borderId="3" xfId="1" applyNumberFormat="1" applyFont="1" applyFill="1" applyBorder="1" applyAlignment="1">
      <alignment horizontal="right"/>
    </xf>
    <xf numFmtId="164" fontId="38" fillId="0" borderId="0" xfId="1" applyNumberFormat="1" applyFont="1" applyFill="1" applyBorder="1" applyAlignment="1">
      <alignment horizontal="left" vertical="center"/>
    </xf>
    <xf numFmtId="4" fontId="36" fillId="0" borderId="1" xfId="1" applyNumberFormat="1" applyFont="1" applyFill="1" applyBorder="1" applyAlignment="1">
      <alignment horizontal="right"/>
    </xf>
    <xf numFmtId="4" fontId="41" fillId="0" borderId="1" xfId="1" applyNumberFormat="1" applyFont="1" applyFill="1" applyBorder="1" applyAlignment="1">
      <alignment horizontal="right"/>
    </xf>
    <xf numFmtId="4" fontId="30" fillId="0" borderId="3" xfId="1" applyNumberFormat="1" applyFont="1" applyFill="1" applyBorder="1" applyAlignment="1" applyProtection="1">
      <alignment horizontal="right" vertical="center" wrapText="1"/>
    </xf>
    <xf numFmtId="4" fontId="32" fillId="0" borderId="2" xfId="1" applyNumberFormat="1" applyFont="1" applyFill="1" applyBorder="1" applyAlignment="1" applyProtection="1">
      <alignment horizontal="right" vertical="center" wrapText="1"/>
    </xf>
    <xf numFmtId="4" fontId="30" fillId="0" borderId="2" xfId="1" applyNumberFormat="1" applyFont="1" applyFill="1" applyBorder="1" applyAlignment="1" applyProtection="1">
      <alignment horizontal="right" vertical="center" wrapText="1"/>
    </xf>
    <xf numFmtId="4" fontId="31" fillId="0" borderId="1" xfId="1" applyNumberFormat="1" applyFont="1" applyFill="1" applyBorder="1" applyAlignment="1">
      <alignment horizontal="right" vertical="center" wrapText="1"/>
    </xf>
    <xf numFmtId="4" fontId="28" fillId="3" borderId="0" xfId="5" applyNumberFormat="1" applyFont="1" applyFill="1" applyBorder="1" applyAlignment="1">
      <alignment horizontal="center"/>
    </xf>
    <xf numFmtId="3" fontId="28" fillId="3" borderId="0" xfId="0" applyNumberFormat="1" applyFont="1" applyFill="1" applyBorder="1" applyAlignment="1" applyProtection="1">
      <protection locked="0"/>
    </xf>
    <xf numFmtId="3" fontId="28" fillId="3" borderId="3" xfId="0" applyNumberFormat="1" applyFont="1" applyFill="1" applyBorder="1" applyAlignment="1">
      <alignment horizontal="center" vertical="center" wrapText="1"/>
    </xf>
    <xf numFmtId="4" fontId="28" fillId="3" borderId="1" xfId="1" applyNumberFormat="1" applyFont="1" applyFill="1" applyBorder="1" applyAlignment="1" applyProtection="1">
      <alignment horizontal="right" wrapText="1"/>
    </xf>
    <xf numFmtId="4" fontId="28" fillId="3" borderId="1" xfId="1" applyNumberFormat="1" applyFont="1" applyFill="1" applyBorder="1" applyAlignment="1">
      <alignment horizontal="right" wrapText="1"/>
    </xf>
    <xf numFmtId="4" fontId="32" fillId="3" borderId="1" xfId="1" applyNumberFormat="1" applyFont="1" applyFill="1" applyBorder="1" applyAlignment="1" applyProtection="1">
      <alignment horizontal="right" wrapText="1"/>
    </xf>
    <xf numFmtId="4" fontId="32" fillId="3" borderId="1" xfId="1" applyNumberFormat="1" applyFont="1" applyFill="1" applyBorder="1" applyAlignment="1" applyProtection="1">
      <alignment horizontal="right" vertical="center" wrapText="1"/>
    </xf>
    <xf numFmtId="4" fontId="29" fillId="3" borderId="1" xfId="1" applyNumberFormat="1" applyFont="1" applyFill="1" applyBorder="1" applyAlignment="1">
      <alignment horizontal="right"/>
    </xf>
    <xf numFmtId="4" fontId="29" fillId="3" borderId="1" xfId="1" applyNumberFormat="1" applyFont="1" applyFill="1" applyBorder="1" applyAlignment="1">
      <alignment horizontal="right" wrapText="1"/>
    </xf>
    <xf numFmtId="4" fontId="31" fillId="3" borderId="1" xfId="1" applyNumberFormat="1" applyFont="1" applyFill="1" applyBorder="1" applyAlignment="1">
      <alignment horizontal="right" vertical="center" wrapText="1"/>
    </xf>
    <xf numFmtId="4" fontId="30" fillId="3" borderId="1" xfId="1" applyNumberFormat="1" applyFont="1" applyFill="1" applyBorder="1" applyAlignment="1" applyProtection="1">
      <alignment horizontal="right" vertical="center" wrapText="1"/>
    </xf>
    <xf numFmtId="4" fontId="28" fillId="3" borderId="1" xfId="1" applyNumberFormat="1" applyFont="1" applyFill="1" applyBorder="1" applyAlignment="1" applyProtection="1">
      <alignment horizontal="right" vertical="center" wrapText="1"/>
    </xf>
    <xf numFmtId="4" fontId="32" fillId="3" borderId="0" xfId="1" applyNumberFormat="1" applyFont="1" applyFill="1" applyBorder="1" applyAlignment="1" applyProtection="1">
      <alignment horizontal="right" vertical="center" wrapText="1"/>
    </xf>
    <xf numFmtId="4" fontId="28" fillId="3" borderId="1" xfId="1" applyNumberFormat="1" applyFont="1" applyFill="1" applyBorder="1" applyAlignment="1">
      <alignment horizontal="right"/>
    </xf>
    <xf numFmtId="4" fontId="28" fillId="3" borderId="1" xfId="0" applyNumberFormat="1" applyFont="1" applyFill="1" applyBorder="1" applyAlignment="1">
      <alignment horizontal="right"/>
    </xf>
    <xf numFmtId="4" fontId="32" fillId="3" borderId="2" xfId="1" applyNumberFormat="1" applyFont="1" applyFill="1" applyBorder="1" applyAlignment="1" applyProtection="1">
      <alignment horizontal="right" vertical="center" wrapText="1"/>
    </xf>
    <xf numFmtId="0" fontId="28" fillId="3" borderId="0" xfId="12" applyFont="1" applyFill="1" applyBorder="1" applyAlignment="1"/>
    <xf numFmtId="164" fontId="30" fillId="3" borderId="0" xfId="1" applyNumberFormat="1" applyFont="1" applyFill="1" applyBorder="1" applyAlignment="1" applyProtection="1">
      <alignment horizontal="right" wrapText="1"/>
    </xf>
    <xf numFmtId="164" fontId="28" fillId="3" borderId="0" xfId="1" applyNumberFormat="1" applyFont="1" applyFill="1" applyBorder="1" applyAlignment="1">
      <alignment horizontal="right"/>
    </xf>
    <xf numFmtId="164" fontId="29" fillId="3" borderId="0" xfId="1" applyNumberFormat="1" applyFont="1" applyFill="1" applyBorder="1" applyAlignment="1">
      <alignment vertical="center" wrapText="1"/>
    </xf>
    <xf numFmtId="164" fontId="29" fillId="3" borderId="0" xfId="1" applyNumberFormat="1" applyFont="1" applyFill="1" applyBorder="1" applyAlignment="1">
      <alignment horizontal="right"/>
    </xf>
    <xf numFmtId="164" fontId="42" fillId="0" borderId="0" xfId="1" applyNumberFormat="1" applyFont="1" applyFill="1" applyBorder="1" applyAlignment="1" applyProtection="1">
      <alignment horizontal="left"/>
    </xf>
    <xf numFmtId="0" fontId="28" fillId="0" borderId="0" xfId="12" applyFont="1" applyFill="1" applyBorder="1" applyAlignment="1">
      <alignment horizontal="left"/>
    </xf>
    <xf numFmtId="4" fontId="43" fillId="0" borderId="3" xfId="0" applyNumberFormat="1" applyFont="1" applyFill="1" applyBorder="1" applyAlignment="1">
      <alignment wrapText="1"/>
    </xf>
    <xf numFmtId="4" fontId="43" fillId="0" borderId="3" xfId="0" applyNumberFormat="1" applyFont="1" applyFill="1" applyBorder="1"/>
    <xf numFmtId="4" fontId="38" fillId="0" borderId="3" xfId="0" applyNumberFormat="1" applyFont="1" applyFill="1" applyBorder="1" applyAlignment="1">
      <alignment horizontal="right" wrapText="1"/>
    </xf>
    <xf numFmtId="4" fontId="38" fillId="0" borderId="3" xfId="0" applyNumberFormat="1" applyFont="1" applyFill="1" applyBorder="1" applyAlignment="1" applyProtection="1">
      <alignment horizontal="right" wrapText="1"/>
    </xf>
    <xf numFmtId="4" fontId="38" fillId="0" borderId="3" xfId="0" applyNumberFormat="1" applyFont="1" applyFill="1" applyBorder="1" applyAlignment="1">
      <alignment horizontal="right" vertical="center" wrapText="1"/>
    </xf>
    <xf numFmtId="164" fontId="44" fillId="0" borderId="0" xfId="1" applyNumberFormat="1" applyFont="1" applyFill="1" applyBorder="1" applyAlignment="1">
      <alignment horizontal="left" vertical="center"/>
    </xf>
    <xf numFmtId="164" fontId="44" fillId="0" borderId="0" xfId="1" applyNumberFormat="1" applyFont="1" applyFill="1" applyBorder="1" applyAlignment="1">
      <alignment horizontal="left" vertical="center" wrapText="1"/>
    </xf>
    <xf numFmtId="0" fontId="37" fillId="0" borderId="0" xfId="7" applyFont="1" applyFill="1" applyBorder="1" applyAlignment="1">
      <alignment horizontal="center" vertical="center" wrapText="1"/>
    </xf>
    <xf numFmtId="0" fontId="28" fillId="0" borderId="0" xfId="7" applyFont="1" applyFill="1" applyBorder="1" applyAlignment="1">
      <alignment horizontal="center" vertical="center" wrapText="1"/>
    </xf>
    <xf numFmtId="3" fontId="28" fillId="0" borderId="13" xfId="0" applyNumberFormat="1" applyFont="1" applyFill="1" applyBorder="1" applyAlignment="1">
      <alignment horizontal="center" vertical="center" wrapText="1"/>
    </xf>
    <xf numFmtId="3" fontId="28" fillId="0" borderId="14" xfId="0" applyNumberFormat="1" applyFont="1" applyFill="1" applyBorder="1" applyAlignment="1">
      <alignment horizontal="center" vertical="center" wrapText="1"/>
    </xf>
  </cellXfs>
  <cellStyles count="80">
    <cellStyle name="20% - Accent1 2" xfId="27"/>
    <cellStyle name="20% - Accent2 2" xfId="28"/>
    <cellStyle name="20% - Accent3 2" xfId="29"/>
    <cellStyle name="20% - Accent4 2" xfId="30"/>
    <cellStyle name="20% - Accent5 2" xfId="31"/>
    <cellStyle name="20% - Accent6 2" xfId="32"/>
    <cellStyle name="40% - Accent1 2" xfId="33"/>
    <cellStyle name="40% - Accent2 2" xfId="34"/>
    <cellStyle name="40% - Accent3 2" xfId="35"/>
    <cellStyle name="40% - Accent4 2" xfId="36"/>
    <cellStyle name="40% - Accent5 2" xfId="37"/>
    <cellStyle name="40% - Accent6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ulation 2" xfId="52"/>
    <cellStyle name="Check Cell 2" xfId="53"/>
    <cellStyle name="Comma 3" xfId="17"/>
    <cellStyle name="Comma 3 2" xfId="21"/>
    <cellStyle name="Explanatory Text 2" xfId="54"/>
    <cellStyle name="Good 2" xfId="55"/>
    <cellStyle name="Heading 1 2" xfId="56"/>
    <cellStyle name="Heading 2 2" xfId="57"/>
    <cellStyle name="Heading 3 2" xfId="58"/>
    <cellStyle name="Heading 4 2" xfId="59"/>
    <cellStyle name="Input 2" xfId="60"/>
    <cellStyle name="Linked Cell 2" xfId="61"/>
    <cellStyle name="Neutral 2" xfId="62"/>
    <cellStyle name="Normal" xfId="0" builtinId="0"/>
    <cellStyle name="Normal 10 5" xfId="6"/>
    <cellStyle name="Normal 11" xfId="12"/>
    <cellStyle name="Normal 19" xfId="22"/>
    <cellStyle name="Normal 19 2" xfId="23"/>
    <cellStyle name="Normal 19 2 2" xfId="25"/>
    <cellStyle name="Normal 19 2 2 2" xfId="79"/>
    <cellStyle name="Normal 19 2 3" xfId="77"/>
    <cellStyle name="Normal 19 3" xfId="76"/>
    <cellStyle name="Normal 19 4" xfId="8"/>
    <cellStyle name="Normal 19 4 2" xfId="70"/>
    <cellStyle name="Normal 2" xfId="4"/>
    <cellStyle name="Normal 2 2" xfId="9"/>
    <cellStyle name="Normal 2 2 3" xfId="20"/>
    <cellStyle name="Normal 3" xfId="13"/>
    <cellStyle name="Normal 3 2" xfId="16"/>
    <cellStyle name="Normal 3 3" xfId="72"/>
    <cellStyle name="Normal 4" xfId="10"/>
    <cellStyle name="Normal 4 2" xfId="24"/>
    <cellStyle name="Normal 4 2 2" xfId="78"/>
    <cellStyle name="Normal 4 3" xfId="71"/>
    <cellStyle name="Normal 5" xfId="14"/>
    <cellStyle name="Normal 5 2 2 2" xfId="18"/>
    <cellStyle name="Normal 5 2 2 2 2" xfId="74"/>
    <cellStyle name="Normal 5 2 3" xfId="19"/>
    <cellStyle name="Normal 5 2 3 2" xfId="75"/>
    <cellStyle name="Normal 6" xfId="15"/>
    <cellStyle name="Normal 6 2" xfId="73"/>
    <cellStyle name="Normal 7" xfId="11"/>
    <cellStyle name="Normal_anexe b03 PE CASE varianta" xfId="69"/>
    <cellStyle name="Normal_buget 2004 cf lg 507 2003 CU DEBL10% MAI cu virari" xfId="3"/>
    <cellStyle name="Normal_BUGET RECTIFICARE OUG 89 VIRARI FINALE" xfId="1"/>
    <cellStyle name="Normal_BUGET RECTIFICARE OUG 89 VIRARI FINALE_12.Cont executie CHELTUIELI DECEMBRIE 2014" xfId="26"/>
    <cellStyle name="Normal_BVC2000 exec.april.30.05 definitiv 2" xfId="5"/>
    <cellStyle name="Normal_BVC2000 exec.april.30.05 definitiv 3" xfId="7"/>
    <cellStyle name="Normal_LG 216 CALCULE BVC 2001" xfId="2"/>
    <cellStyle name="Note 2" xfId="63"/>
    <cellStyle name="Output 2" xfId="64"/>
    <cellStyle name="Style 1" xfId="65"/>
    <cellStyle name="Title 2" xfId="66"/>
    <cellStyle name="Total 2" xfId="67"/>
    <cellStyle name="Warning Text 2" xfId="68"/>
  </cellStyles>
  <dxfs count="0"/>
  <tableStyles count="0" defaultTableStyle="TableStyleMedium2" defaultPivotStyle="PivotStyleLight16"/>
  <colors>
    <mruColors>
      <color rgb="FFFF99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14"/>
  <sheetViews>
    <sheetView tabSelected="1" zoomScaleNormal="100" workbookViewId="0">
      <pane xSplit="2" ySplit="6" topLeftCell="C7" activePane="bottomRight" state="frozen"/>
      <selection activeCell="A381" sqref="A381:XFD381"/>
      <selection pane="topRight" activeCell="A381" sqref="A381:XFD381"/>
      <selection pane="bottomLeft" activeCell="A381" sqref="A381:XFD381"/>
      <selection pane="bottomRight" activeCell="B107" sqref="B107"/>
    </sheetView>
  </sheetViews>
  <sheetFormatPr defaultRowHeight="16.5" x14ac:dyDescent="0.25"/>
  <cols>
    <col min="1" max="1" width="17" style="82" customWidth="1"/>
    <col min="2" max="2" width="65.85546875" style="82" customWidth="1"/>
    <col min="3" max="3" width="20.7109375" style="107" customWidth="1"/>
    <col min="4" max="4" width="21.140625" style="84" customWidth="1"/>
    <col min="5" max="16384" width="9.140625" style="84"/>
  </cols>
  <sheetData>
    <row r="1" spans="1:4" s="72" customFormat="1" x14ac:dyDescent="0.25">
      <c r="A1" s="69" t="s">
        <v>558</v>
      </c>
      <c r="B1" s="69"/>
      <c r="C1" s="70"/>
      <c r="D1" s="71"/>
    </row>
    <row r="2" spans="1:4" s="72" customFormat="1" x14ac:dyDescent="0.25">
      <c r="B2" s="73"/>
      <c r="C2" s="70"/>
      <c r="D2" s="71"/>
    </row>
    <row r="3" spans="1:4" s="74" customFormat="1" ht="24" customHeight="1" x14ac:dyDescent="0.25">
      <c r="A3" s="178" t="s">
        <v>545</v>
      </c>
      <c r="B3" s="178"/>
      <c r="C3" s="178"/>
      <c r="D3" s="178"/>
    </row>
    <row r="4" spans="1:4" s="75" customFormat="1" ht="14.25" customHeight="1" x14ac:dyDescent="0.25">
      <c r="B4" s="76"/>
      <c r="C4" s="77"/>
      <c r="D4" s="77"/>
    </row>
    <row r="5" spans="1:4" ht="24" customHeight="1" x14ac:dyDescent="0.25">
      <c r="C5" s="83"/>
      <c r="D5" s="109" t="s">
        <v>537</v>
      </c>
    </row>
    <row r="6" spans="1:4" s="87" customFormat="1" ht="66" x14ac:dyDescent="0.2">
      <c r="A6" s="78" t="s">
        <v>287</v>
      </c>
      <c r="B6" s="85" t="s">
        <v>0</v>
      </c>
      <c r="C6" s="86" t="s">
        <v>554</v>
      </c>
      <c r="D6" s="86" t="s">
        <v>555</v>
      </c>
    </row>
    <row r="7" spans="1:4" s="90" customFormat="1" x14ac:dyDescent="0.25">
      <c r="A7" s="88" t="s">
        <v>339</v>
      </c>
      <c r="B7" s="88" t="s">
        <v>340</v>
      </c>
      <c r="C7" s="89">
        <f>+C8+C70+C107+C94+C96</f>
        <v>207236134</v>
      </c>
      <c r="D7" s="89">
        <f>+D8+D70+D107+D94+D96</f>
        <v>71949847</v>
      </c>
    </row>
    <row r="8" spans="1:4" s="90" customFormat="1" x14ac:dyDescent="0.25">
      <c r="A8" s="88" t="s">
        <v>341</v>
      </c>
      <c r="B8" s="88" t="s">
        <v>342</v>
      </c>
      <c r="C8" s="89">
        <f>+C14+C52+C9</f>
        <v>202670753</v>
      </c>
      <c r="D8" s="89">
        <f t="shared" ref="D8" si="0">+D14+D52+D9</f>
        <v>66684504</v>
      </c>
    </row>
    <row r="9" spans="1:4" s="90" customFormat="1" x14ac:dyDescent="0.25">
      <c r="A9" s="88" t="s">
        <v>343</v>
      </c>
      <c r="B9" s="88" t="s">
        <v>344</v>
      </c>
      <c r="C9" s="89">
        <f>+C10+C11+C12+C13</f>
        <v>600342</v>
      </c>
      <c r="D9" s="89">
        <f t="shared" ref="D9" si="1">+D10+D11+D12+D13</f>
        <v>500556</v>
      </c>
    </row>
    <row r="10" spans="1:4" ht="49.5" x14ac:dyDescent="0.25">
      <c r="A10" s="91" t="s">
        <v>345</v>
      </c>
      <c r="B10" s="91" t="s">
        <v>346</v>
      </c>
      <c r="C10" s="171">
        <v>600342</v>
      </c>
      <c r="D10" s="171">
        <v>500556</v>
      </c>
    </row>
    <row r="11" spans="1:4" ht="49.5" x14ac:dyDescent="0.25">
      <c r="A11" s="91" t="s">
        <v>347</v>
      </c>
      <c r="B11" s="91" t="s">
        <v>348</v>
      </c>
      <c r="C11" s="171">
        <v>0</v>
      </c>
      <c r="D11" s="171">
        <v>0</v>
      </c>
    </row>
    <row r="12" spans="1:4" ht="33" x14ac:dyDescent="0.25">
      <c r="A12" s="91" t="s">
        <v>349</v>
      </c>
      <c r="B12" s="91" t="s">
        <v>350</v>
      </c>
      <c r="C12" s="171">
        <v>0</v>
      </c>
      <c r="D12" s="171">
        <v>0</v>
      </c>
    </row>
    <row r="13" spans="1:4" ht="49.5" x14ac:dyDescent="0.25">
      <c r="A13" s="91" t="s">
        <v>351</v>
      </c>
      <c r="B13" s="91" t="s">
        <v>352</v>
      </c>
      <c r="C13" s="171">
        <v>0</v>
      </c>
      <c r="D13" s="171">
        <v>0</v>
      </c>
    </row>
    <row r="14" spans="1:4" s="90" customFormat="1" x14ac:dyDescent="0.25">
      <c r="A14" s="88" t="s">
        <v>353</v>
      </c>
      <c r="B14" s="88" t="s">
        <v>354</v>
      </c>
      <c r="C14" s="88">
        <f>+C15+C28</f>
        <v>200801078</v>
      </c>
      <c r="D14" s="88">
        <f t="shared" ref="D14" si="2">+D15+D28</f>
        <v>64979118</v>
      </c>
    </row>
    <row r="15" spans="1:4" s="90" customFormat="1" x14ac:dyDescent="0.25">
      <c r="A15" s="88" t="s">
        <v>355</v>
      </c>
      <c r="B15" s="88" t="s">
        <v>356</v>
      </c>
      <c r="C15" s="88">
        <f>+C16+C24+C27</f>
        <v>13464727</v>
      </c>
      <c r="D15" s="88">
        <f t="shared" ref="D15" si="3">+D16+D24+D27</f>
        <v>4167380</v>
      </c>
    </row>
    <row r="16" spans="1:4" s="90" customFormat="1" ht="33" x14ac:dyDescent="0.25">
      <c r="A16" s="88" t="s">
        <v>357</v>
      </c>
      <c r="B16" s="88" t="s">
        <v>358</v>
      </c>
      <c r="C16" s="88">
        <f>C17+C18+C20+C21+C22+C19+C23</f>
        <v>371377</v>
      </c>
      <c r="D16" s="88">
        <f t="shared" ref="D16" si="4">D17+D18+D20+D21+D22+D19+D23</f>
        <v>133376</v>
      </c>
    </row>
    <row r="17" spans="1:4" ht="33" x14ac:dyDescent="0.25">
      <c r="A17" s="91" t="s">
        <v>359</v>
      </c>
      <c r="B17" s="91" t="s">
        <v>360</v>
      </c>
      <c r="C17" s="171">
        <v>61800</v>
      </c>
      <c r="D17" s="171">
        <v>35074</v>
      </c>
    </row>
    <row r="18" spans="1:4" ht="33" x14ac:dyDescent="0.25">
      <c r="A18" s="91" t="s">
        <v>361</v>
      </c>
      <c r="B18" s="91" t="s">
        <v>362</v>
      </c>
      <c r="C18" s="171">
        <v>0</v>
      </c>
      <c r="D18" s="171">
        <v>0</v>
      </c>
    </row>
    <row r="19" spans="1:4" x14ac:dyDescent="0.25">
      <c r="A19" s="91" t="s">
        <v>363</v>
      </c>
      <c r="B19" s="91" t="s">
        <v>364</v>
      </c>
      <c r="C19" s="171">
        <v>0</v>
      </c>
      <c r="D19" s="171">
        <v>0</v>
      </c>
    </row>
    <row r="20" spans="1:4" ht="33" x14ac:dyDescent="0.25">
      <c r="A20" s="91" t="s">
        <v>365</v>
      </c>
      <c r="B20" s="91" t="s">
        <v>366</v>
      </c>
      <c r="C20" s="171">
        <v>0</v>
      </c>
      <c r="D20" s="171">
        <v>0</v>
      </c>
    </row>
    <row r="21" spans="1:4" ht="33" x14ac:dyDescent="0.25">
      <c r="A21" s="91" t="s">
        <v>367</v>
      </c>
      <c r="B21" s="91" t="s">
        <v>368</v>
      </c>
      <c r="C21" s="171">
        <v>0</v>
      </c>
      <c r="D21" s="171">
        <v>0</v>
      </c>
    </row>
    <row r="22" spans="1:4" ht="66" x14ac:dyDescent="0.25">
      <c r="A22" s="91" t="s">
        <v>369</v>
      </c>
      <c r="B22" s="91" t="s">
        <v>370</v>
      </c>
      <c r="C22" s="171">
        <v>0</v>
      </c>
      <c r="D22" s="171">
        <v>0</v>
      </c>
    </row>
    <row r="23" spans="1:4" s="90" customFormat="1" ht="33" x14ac:dyDescent="0.25">
      <c r="A23" s="91" t="s">
        <v>371</v>
      </c>
      <c r="B23" s="91" t="s">
        <v>372</v>
      </c>
      <c r="C23" s="171">
        <v>309577</v>
      </c>
      <c r="D23" s="171">
        <v>98302</v>
      </c>
    </row>
    <row r="24" spans="1:4" x14ac:dyDescent="0.25">
      <c r="A24" s="88" t="s">
        <v>373</v>
      </c>
      <c r="B24" s="88" t="s">
        <v>1</v>
      </c>
      <c r="C24" s="88">
        <f>C25+C26</f>
        <v>16891</v>
      </c>
      <c r="D24" s="88">
        <f t="shared" ref="D24" si="5">D25+D26</f>
        <v>7133</v>
      </c>
    </row>
    <row r="25" spans="1:4" ht="33" x14ac:dyDescent="0.25">
      <c r="A25" s="91" t="s">
        <v>374</v>
      </c>
      <c r="B25" s="91" t="s">
        <v>375</v>
      </c>
      <c r="C25" s="91">
        <v>16891</v>
      </c>
      <c r="D25" s="91">
        <v>7133</v>
      </c>
    </row>
    <row r="26" spans="1:4" s="90" customFormat="1" ht="33" x14ac:dyDescent="0.25">
      <c r="A26" s="91" t="s">
        <v>376</v>
      </c>
      <c r="B26" s="91" t="s">
        <v>377</v>
      </c>
      <c r="C26" s="91">
        <v>0</v>
      </c>
      <c r="D26" s="91">
        <v>0</v>
      </c>
    </row>
    <row r="27" spans="1:4" s="90" customFormat="1" ht="33" x14ac:dyDescent="0.25">
      <c r="A27" s="88" t="s">
        <v>378</v>
      </c>
      <c r="B27" s="88" t="s">
        <v>379</v>
      </c>
      <c r="C27" s="91">
        <v>13076459</v>
      </c>
      <c r="D27" s="91">
        <v>4026871</v>
      </c>
    </row>
    <row r="28" spans="1:4" s="90" customFormat="1" x14ac:dyDescent="0.25">
      <c r="A28" s="88" t="s">
        <v>380</v>
      </c>
      <c r="B28" s="88" t="s">
        <v>381</v>
      </c>
      <c r="C28" s="88">
        <f>C29+C35+C51+C36+C37+C38+C39+C40+C41+C42+C43+C44+C45+C46+C47+C48+C49+C50</f>
        <v>187336351</v>
      </c>
      <c r="D28" s="88">
        <f t="shared" ref="D28" si="6">D29+D35+D51+D36+D37+D38+D39+D40+D41+D42+D43+D44+D45+D46+D47+D48+D49+D50</f>
        <v>60811738</v>
      </c>
    </row>
    <row r="29" spans="1:4" ht="33" x14ac:dyDescent="0.25">
      <c r="A29" s="88" t="s">
        <v>382</v>
      </c>
      <c r="B29" s="88" t="s">
        <v>383</v>
      </c>
      <c r="C29" s="88">
        <f>C30+C31+C32+C33+C34</f>
        <v>181325686</v>
      </c>
      <c r="D29" s="88">
        <f t="shared" ref="D29" si="7">D30+D31+D32+D33+D34</f>
        <v>58169836</v>
      </c>
    </row>
    <row r="30" spans="1:4" ht="33" x14ac:dyDescent="0.25">
      <c r="A30" s="91" t="s">
        <v>384</v>
      </c>
      <c r="B30" s="91" t="s">
        <v>385</v>
      </c>
      <c r="C30" s="91">
        <v>182443531</v>
      </c>
      <c r="D30" s="91">
        <v>59303968</v>
      </c>
    </row>
    <row r="31" spans="1:4" ht="49.5" x14ac:dyDescent="0.25">
      <c r="A31" s="91" t="s">
        <v>386</v>
      </c>
      <c r="B31" s="91" t="s">
        <v>387</v>
      </c>
      <c r="C31" s="91">
        <v>-1117845</v>
      </c>
      <c r="D31" s="91">
        <v>-1134132</v>
      </c>
    </row>
    <row r="32" spans="1:4" ht="33" x14ac:dyDescent="0.25">
      <c r="A32" s="91" t="s">
        <v>388</v>
      </c>
      <c r="B32" s="91" t="s">
        <v>389</v>
      </c>
      <c r="C32" s="91">
        <v>0</v>
      </c>
      <c r="D32" s="91">
        <v>0</v>
      </c>
    </row>
    <row r="33" spans="1:4" x14ac:dyDescent="0.25">
      <c r="A33" s="91" t="s">
        <v>390</v>
      </c>
      <c r="B33" s="91" t="s">
        <v>391</v>
      </c>
      <c r="C33" s="91">
        <v>0</v>
      </c>
      <c r="D33" s="91">
        <v>0</v>
      </c>
    </row>
    <row r="34" spans="1:4" x14ac:dyDescent="0.25">
      <c r="A34" s="91" t="s">
        <v>392</v>
      </c>
      <c r="B34" s="91" t="s">
        <v>393</v>
      </c>
      <c r="C34" s="91">
        <v>0</v>
      </c>
      <c r="D34" s="91">
        <v>0</v>
      </c>
    </row>
    <row r="35" spans="1:4" x14ac:dyDescent="0.25">
      <c r="A35" s="91" t="s">
        <v>394</v>
      </c>
      <c r="B35" s="91" t="s">
        <v>395</v>
      </c>
      <c r="C35" s="91">
        <v>0</v>
      </c>
      <c r="D35" s="91">
        <v>0</v>
      </c>
    </row>
    <row r="36" spans="1:4" ht="49.5" x14ac:dyDescent="0.25">
      <c r="A36" s="92" t="s">
        <v>396</v>
      </c>
      <c r="B36" s="92" t="s">
        <v>397</v>
      </c>
      <c r="C36" s="91">
        <v>0</v>
      </c>
      <c r="D36" s="91">
        <v>0</v>
      </c>
    </row>
    <row r="37" spans="1:4" ht="49.5" x14ac:dyDescent="0.25">
      <c r="A37" s="91" t="s">
        <v>398</v>
      </c>
      <c r="B37" s="91" t="s">
        <v>399</v>
      </c>
      <c r="C37" s="91">
        <v>3872</v>
      </c>
      <c r="D37" s="91">
        <v>200</v>
      </c>
    </row>
    <row r="38" spans="1:4" ht="82.5" x14ac:dyDescent="0.25">
      <c r="A38" s="91" t="s">
        <v>400</v>
      </c>
      <c r="B38" s="91" t="s">
        <v>401</v>
      </c>
      <c r="C38" s="91">
        <v>0</v>
      </c>
      <c r="D38" s="91">
        <v>0</v>
      </c>
    </row>
    <row r="39" spans="1:4" ht="66" x14ac:dyDescent="0.25">
      <c r="A39" s="91" t="s">
        <v>402</v>
      </c>
      <c r="B39" s="91" t="s">
        <v>403</v>
      </c>
      <c r="C39" s="91">
        <v>0</v>
      </c>
      <c r="D39" s="91">
        <v>0</v>
      </c>
    </row>
    <row r="40" spans="1:4" ht="66" x14ac:dyDescent="0.25">
      <c r="A40" s="91" t="s">
        <v>404</v>
      </c>
      <c r="B40" s="91" t="s">
        <v>405</v>
      </c>
      <c r="C40" s="91">
        <v>0</v>
      </c>
      <c r="D40" s="91">
        <v>0</v>
      </c>
    </row>
    <row r="41" spans="1:4" ht="66" x14ac:dyDescent="0.25">
      <c r="A41" s="91" t="s">
        <v>406</v>
      </c>
      <c r="B41" s="91" t="s">
        <v>407</v>
      </c>
      <c r="C41" s="91">
        <v>0</v>
      </c>
      <c r="D41" s="91">
        <v>0</v>
      </c>
    </row>
    <row r="42" spans="1:4" ht="66" x14ac:dyDescent="0.25">
      <c r="A42" s="91" t="s">
        <v>408</v>
      </c>
      <c r="B42" s="91" t="s">
        <v>409</v>
      </c>
      <c r="C42" s="91">
        <v>16383</v>
      </c>
      <c r="D42" s="91">
        <v>6043</v>
      </c>
    </row>
    <row r="43" spans="1:4" ht="49.5" x14ac:dyDescent="0.25">
      <c r="A43" s="91" t="s">
        <v>410</v>
      </c>
      <c r="B43" s="91" t="s">
        <v>411</v>
      </c>
      <c r="C43" s="91">
        <v>0</v>
      </c>
      <c r="D43" s="91">
        <v>0</v>
      </c>
    </row>
    <row r="44" spans="1:4" ht="49.5" x14ac:dyDescent="0.25">
      <c r="A44" s="91" t="s">
        <v>412</v>
      </c>
      <c r="B44" s="91" t="s">
        <v>413</v>
      </c>
      <c r="C44" s="91">
        <v>-2088</v>
      </c>
      <c r="D44" s="91">
        <v>-2092</v>
      </c>
    </row>
    <row r="45" spans="1:4" x14ac:dyDescent="0.25">
      <c r="A45" s="91" t="s">
        <v>414</v>
      </c>
      <c r="B45" s="91" t="s">
        <v>415</v>
      </c>
      <c r="C45" s="91">
        <v>145362</v>
      </c>
      <c r="D45" s="91">
        <v>9119</v>
      </c>
    </row>
    <row r="46" spans="1:4" ht="33" x14ac:dyDescent="0.25">
      <c r="A46" s="91" t="s">
        <v>416</v>
      </c>
      <c r="B46" s="91" t="s">
        <v>417</v>
      </c>
      <c r="C46" s="91">
        <v>32192</v>
      </c>
      <c r="D46" s="91">
        <v>7523</v>
      </c>
    </row>
    <row r="47" spans="1:4" ht="49.5" x14ac:dyDescent="0.25">
      <c r="A47" s="93" t="s">
        <v>418</v>
      </c>
      <c r="B47" s="93" t="s">
        <v>419</v>
      </c>
      <c r="C47" s="91">
        <v>0</v>
      </c>
      <c r="D47" s="91">
        <v>0</v>
      </c>
    </row>
    <row r="48" spans="1:4" ht="33" x14ac:dyDescent="0.25">
      <c r="A48" s="93" t="s">
        <v>420</v>
      </c>
      <c r="B48" s="93" t="s">
        <v>421</v>
      </c>
      <c r="C48" s="91">
        <v>0</v>
      </c>
      <c r="D48" s="91">
        <v>0</v>
      </c>
    </row>
    <row r="49" spans="1:4" ht="49.5" x14ac:dyDescent="0.25">
      <c r="A49" s="93" t="s">
        <v>422</v>
      </c>
      <c r="B49" s="93" t="s">
        <v>423</v>
      </c>
      <c r="C49" s="91">
        <v>147002</v>
      </c>
      <c r="D49" s="91">
        <v>39308</v>
      </c>
    </row>
    <row r="50" spans="1:4" ht="33" x14ac:dyDescent="0.25">
      <c r="A50" s="93" t="s">
        <v>424</v>
      </c>
      <c r="B50" s="93" t="s">
        <v>425</v>
      </c>
      <c r="C50" s="91">
        <v>5667942</v>
      </c>
      <c r="D50" s="91">
        <v>2581801</v>
      </c>
    </row>
    <row r="51" spans="1:4" s="90" customFormat="1" x14ac:dyDescent="0.25">
      <c r="A51" s="91" t="s">
        <v>426</v>
      </c>
      <c r="B51" s="91" t="s">
        <v>427</v>
      </c>
      <c r="C51" s="91">
        <v>0</v>
      </c>
      <c r="D51" s="91">
        <v>0</v>
      </c>
    </row>
    <row r="52" spans="1:4" s="90" customFormat="1" x14ac:dyDescent="0.25">
      <c r="A52" s="88" t="s">
        <v>428</v>
      </c>
      <c r="B52" s="88" t="s">
        <v>429</v>
      </c>
      <c r="C52" s="88">
        <f>+C53+C58</f>
        <v>1269333</v>
      </c>
      <c r="D52" s="88">
        <f t="shared" ref="D52" si="8">+D53+D58</f>
        <v>1204830</v>
      </c>
    </row>
    <row r="53" spans="1:4" s="90" customFormat="1" x14ac:dyDescent="0.25">
      <c r="A53" s="88" t="s">
        <v>430</v>
      </c>
      <c r="B53" s="88" t="s">
        <v>431</v>
      </c>
      <c r="C53" s="88">
        <f>+C54+C56</f>
        <v>0</v>
      </c>
      <c r="D53" s="88">
        <f t="shared" ref="D53" si="9">+D54+D56</f>
        <v>0</v>
      </c>
    </row>
    <row r="54" spans="1:4" x14ac:dyDescent="0.25">
      <c r="A54" s="88" t="s">
        <v>432</v>
      </c>
      <c r="B54" s="88" t="s">
        <v>433</v>
      </c>
      <c r="C54" s="88">
        <f>+C55</f>
        <v>0</v>
      </c>
      <c r="D54" s="88">
        <f t="shared" ref="D54" si="10">+D55</f>
        <v>0</v>
      </c>
    </row>
    <row r="55" spans="1:4" s="90" customFormat="1" x14ac:dyDescent="0.25">
      <c r="A55" s="91" t="s">
        <v>434</v>
      </c>
      <c r="B55" s="91" t="s">
        <v>435</v>
      </c>
      <c r="C55" s="91">
        <v>0</v>
      </c>
      <c r="D55" s="91">
        <v>0</v>
      </c>
    </row>
    <row r="56" spans="1:4" x14ac:dyDescent="0.25">
      <c r="A56" s="88" t="s">
        <v>436</v>
      </c>
      <c r="B56" s="88" t="s">
        <v>437</v>
      </c>
      <c r="C56" s="88">
        <f>+C57</f>
        <v>0</v>
      </c>
      <c r="D56" s="88">
        <f t="shared" ref="D56" si="11">+D57</f>
        <v>0</v>
      </c>
    </row>
    <row r="57" spans="1:4" s="90" customFormat="1" x14ac:dyDescent="0.25">
      <c r="A57" s="91" t="s">
        <v>438</v>
      </c>
      <c r="B57" s="91" t="s">
        <v>439</v>
      </c>
      <c r="C57" s="91">
        <v>0</v>
      </c>
      <c r="D57" s="91">
        <v>0</v>
      </c>
    </row>
    <row r="58" spans="1:4" s="90" customFormat="1" x14ac:dyDescent="0.25">
      <c r="A58" s="88" t="s">
        <v>440</v>
      </c>
      <c r="B58" s="88" t="s">
        <v>441</v>
      </c>
      <c r="C58" s="89">
        <f>+C62+C68+C59</f>
        <v>1269333</v>
      </c>
      <c r="D58" s="89">
        <f t="shared" ref="D58" si="12">+D62+D68+D59</f>
        <v>1204830</v>
      </c>
    </row>
    <row r="59" spans="1:4" s="90" customFormat="1" x14ac:dyDescent="0.25">
      <c r="A59" s="94" t="s">
        <v>442</v>
      </c>
      <c r="B59" s="94" t="s">
        <v>443</v>
      </c>
      <c r="C59" s="89">
        <f>C60</f>
        <v>0</v>
      </c>
      <c r="D59" s="89">
        <f t="shared" ref="D59:D60" si="13">D60</f>
        <v>0</v>
      </c>
    </row>
    <row r="60" spans="1:4" ht="33" x14ac:dyDescent="0.25">
      <c r="A60" s="95" t="s">
        <v>444</v>
      </c>
      <c r="B60" s="95" t="s">
        <v>445</v>
      </c>
      <c r="C60" s="172">
        <f>C61</f>
        <v>0</v>
      </c>
      <c r="D60" s="172">
        <f t="shared" si="13"/>
        <v>0</v>
      </c>
    </row>
    <row r="61" spans="1:4" ht="33" x14ac:dyDescent="0.25">
      <c r="A61" s="95" t="s">
        <v>446</v>
      </c>
      <c r="B61" s="95" t="s">
        <v>447</v>
      </c>
      <c r="C61" s="172">
        <v>0</v>
      </c>
      <c r="D61" s="172">
        <v>0</v>
      </c>
    </row>
    <row r="62" spans="1:4" s="90" customFormat="1" x14ac:dyDescent="0.25">
      <c r="A62" s="88" t="s">
        <v>448</v>
      </c>
      <c r="B62" s="88" t="s">
        <v>449</v>
      </c>
      <c r="C62" s="89">
        <f>C67+C64+C65+C63+C66</f>
        <v>1269333</v>
      </c>
      <c r="D62" s="89">
        <f t="shared" ref="D62" si="14">D67+D64+D65+D63+D66</f>
        <v>1204830</v>
      </c>
    </row>
    <row r="63" spans="1:4" s="90" customFormat="1" x14ac:dyDescent="0.25">
      <c r="A63" s="88" t="s">
        <v>450</v>
      </c>
      <c r="B63" s="88" t="s">
        <v>451</v>
      </c>
      <c r="C63" s="171">
        <v>1179278</v>
      </c>
      <c r="D63" s="171">
        <v>1176877</v>
      </c>
    </row>
    <row r="64" spans="1:4" s="90" customFormat="1" x14ac:dyDescent="0.25">
      <c r="A64" s="92" t="s">
        <v>452</v>
      </c>
      <c r="B64" s="92" t="s">
        <v>453</v>
      </c>
      <c r="C64" s="91">
        <v>-2511</v>
      </c>
      <c r="D64" s="91">
        <v>0</v>
      </c>
    </row>
    <row r="65" spans="1:4" x14ac:dyDescent="0.25">
      <c r="A65" s="95" t="s">
        <v>454</v>
      </c>
      <c r="B65" s="95" t="s">
        <v>455</v>
      </c>
      <c r="C65" s="91">
        <v>0</v>
      </c>
      <c r="D65" s="91">
        <v>0</v>
      </c>
    </row>
    <row r="66" spans="1:4" ht="49.5" x14ac:dyDescent="0.25">
      <c r="A66" s="95" t="s">
        <v>456</v>
      </c>
      <c r="B66" s="95" t="s">
        <v>457</v>
      </c>
      <c r="C66" s="91">
        <v>0</v>
      </c>
      <c r="D66" s="91">
        <v>0</v>
      </c>
    </row>
    <row r="67" spans="1:4" x14ac:dyDescent="0.25">
      <c r="A67" s="91" t="s">
        <v>458</v>
      </c>
      <c r="B67" s="91" t="s">
        <v>459</v>
      </c>
      <c r="C67" s="91">
        <v>92566</v>
      </c>
      <c r="D67" s="91">
        <v>27953</v>
      </c>
    </row>
    <row r="68" spans="1:4" ht="33" x14ac:dyDescent="0.25">
      <c r="A68" s="88" t="s">
        <v>460</v>
      </c>
      <c r="B68" s="88" t="s">
        <v>461</v>
      </c>
      <c r="C68" s="88">
        <f>C69</f>
        <v>0</v>
      </c>
      <c r="D68" s="88">
        <f t="shared" ref="D68" si="15">D69</f>
        <v>0</v>
      </c>
    </row>
    <row r="69" spans="1:4" x14ac:dyDescent="0.25">
      <c r="A69" s="91" t="s">
        <v>462</v>
      </c>
      <c r="B69" s="91" t="s">
        <v>463</v>
      </c>
      <c r="C69" s="91">
        <v>0</v>
      </c>
      <c r="D69" s="91">
        <v>0</v>
      </c>
    </row>
    <row r="70" spans="1:4" x14ac:dyDescent="0.25">
      <c r="A70" s="88" t="s">
        <v>464</v>
      </c>
      <c r="B70" s="88" t="s">
        <v>465</v>
      </c>
      <c r="C70" s="88">
        <f>+C71</f>
        <v>5769270</v>
      </c>
      <c r="D70" s="88">
        <f t="shared" ref="D70" si="16">+D71</f>
        <v>4126570</v>
      </c>
    </row>
    <row r="71" spans="1:4" ht="33" x14ac:dyDescent="0.25">
      <c r="A71" s="88" t="s">
        <v>466</v>
      </c>
      <c r="B71" s="88" t="s">
        <v>467</v>
      </c>
      <c r="C71" s="88">
        <f>+C72+C85</f>
        <v>5769270</v>
      </c>
      <c r="D71" s="88">
        <f t="shared" ref="D71" si="17">+D72+D85</f>
        <v>4126570</v>
      </c>
    </row>
    <row r="72" spans="1:4" x14ac:dyDescent="0.25">
      <c r="A72" s="88" t="s">
        <v>468</v>
      </c>
      <c r="B72" s="88" t="s">
        <v>469</v>
      </c>
      <c r="C72" s="88">
        <f>C73+C74+C75+C76+C78+C79+C80+C81+C77+C82+C83+C84</f>
        <v>5769270</v>
      </c>
      <c r="D72" s="88">
        <f t="shared" ref="D72" si="18">D73+D74+D75+D76+D78+D79+D80+D81+D77+D82+D83+D84</f>
        <v>4126570</v>
      </c>
    </row>
    <row r="73" spans="1:4" ht="33" x14ac:dyDescent="0.25">
      <c r="A73" s="91" t="s">
        <v>470</v>
      </c>
      <c r="B73" s="91" t="s">
        <v>471</v>
      </c>
      <c r="C73" s="173">
        <v>0</v>
      </c>
      <c r="D73" s="173">
        <v>0</v>
      </c>
    </row>
    <row r="74" spans="1:4" ht="49.5" x14ac:dyDescent="0.25">
      <c r="A74" s="91" t="s">
        <v>472</v>
      </c>
      <c r="B74" s="91" t="s">
        <v>473</v>
      </c>
      <c r="C74" s="173">
        <v>0</v>
      </c>
      <c r="D74" s="173">
        <v>0</v>
      </c>
    </row>
    <row r="75" spans="1:4" ht="33" x14ac:dyDescent="0.25">
      <c r="A75" s="91" t="s">
        <v>474</v>
      </c>
      <c r="B75" s="91" t="s">
        <v>475</v>
      </c>
      <c r="C75" s="173">
        <v>0</v>
      </c>
      <c r="D75" s="173">
        <v>0</v>
      </c>
    </row>
    <row r="76" spans="1:4" s="90" customFormat="1" ht="33" x14ac:dyDescent="0.25">
      <c r="A76" s="96" t="s">
        <v>476</v>
      </c>
      <c r="B76" s="96" t="s">
        <v>477</v>
      </c>
      <c r="C76" s="174">
        <v>0</v>
      </c>
      <c r="D76" s="174">
        <v>0</v>
      </c>
    </row>
    <row r="77" spans="1:4" x14ac:dyDescent="0.25">
      <c r="A77" s="96" t="s">
        <v>478</v>
      </c>
      <c r="B77" s="96" t="s">
        <v>479</v>
      </c>
      <c r="C77" s="174">
        <v>0</v>
      </c>
      <c r="D77" s="174">
        <v>0</v>
      </c>
    </row>
    <row r="78" spans="1:4" ht="33" x14ac:dyDescent="0.25">
      <c r="A78" s="96" t="s">
        <v>480</v>
      </c>
      <c r="B78" s="96" t="s">
        <v>481</v>
      </c>
      <c r="C78" s="174">
        <v>0</v>
      </c>
      <c r="D78" s="174">
        <v>0</v>
      </c>
    </row>
    <row r="79" spans="1:4" ht="33" x14ac:dyDescent="0.25">
      <c r="A79" s="96" t="s">
        <v>482</v>
      </c>
      <c r="B79" s="96" t="s">
        <v>483</v>
      </c>
      <c r="C79" s="174">
        <v>0</v>
      </c>
      <c r="D79" s="174">
        <v>0</v>
      </c>
    </row>
    <row r="80" spans="1:4" ht="33" x14ac:dyDescent="0.25">
      <c r="A80" s="96" t="s">
        <v>484</v>
      </c>
      <c r="B80" s="96" t="s">
        <v>485</v>
      </c>
      <c r="C80" s="174">
        <v>0</v>
      </c>
      <c r="D80" s="174">
        <v>0</v>
      </c>
    </row>
    <row r="81" spans="1:4" ht="82.5" x14ac:dyDescent="0.25">
      <c r="A81" s="96" t="s">
        <v>486</v>
      </c>
      <c r="B81" s="96" t="s">
        <v>487</v>
      </c>
      <c r="C81" s="174">
        <v>0</v>
      </c>
      <c r="D81" s="174">
        <v>0</v>
      </c>
    </row>
    <row r="82" spans="1:4" ht="33" x14ac:dyDescent="0.25">
      <c r="A82" s="96" t="s">
        <v>488</v>
      </c>
      <c r="B82" s="96" t="s">
        <v>489</v>
      </c>
      <c r="C82" s="174">
        <v>5769270</v>
      </c>
      <c r="D82" s="174">
        <v>4126570</v>
      </c>
    </row>
    <row r="83" spans="1:4" ht="33" x14ac:dyDescent="0.25">
      <c r="A83" s="96" t="s">
        <v>490</v>
      </c>
      <c r="B83" s="96" t="s">
        <v>491</v>
      </c>
      <c r="C83" s="174">
        <v>0</v>
      </c>
      <c r="D83" s="174">
        <v>0</v>
      </c>
    </row>
    <row r="84" spans="1:4" ht="66" x14ac:dyDescent="0.25">
      <c r="A84" s="96" t="s">
        <v>492</v>
      </c>
      <c r="B84" s="96" t="s">
        <v>493</v>
      </c>
      <c r="C84" s="174">
        <v>0</v>
      </c>
      <c r="D84" s="174">
        <v>0</v>
      </c>
    </row>
    <row r="85" spans="1:4" x14ac:dyDescent="0.25">
      <c r="A85" s="88" t="s">
        <v>494</v>
      </c>
      <c r="B85" s="88" t="s">
        <v>495</v>
      </c>
      <c r="C85" s="88">
        <f>+C86+C87+C88+C89+C90+C91+C92+C93</f>
        <v>0</v>
      </c>
      <c r="D85" s="88">
        <f t="shared" ref="D85" si="19">+D86+D87+D88+D89+D90+D91+D92+D93</f>
        <v>0</v>
      </c>
    </row>
    <row r="86" spans="1:4" ht="49.5" x14ac:dyDescent="0.25">
      <c r="A86" s="91" t="s">
        <v>496</v>
      </c>
      <c r="B86" s="91" t="s">
        <v>497</v>
      </c>
      <c r="C86" s="91">
        <v>0</v>
      </c>
      <c r="D86" s="91">
        <v>0</v>
      </c>
    </row>
    <row r="87" spans="1:4" ht="33" x14ac:dyDescent="0.25">
      <c r="A87" s="96" t="s">
        <v>498</v>
      </c>
      <c r="B87" s="96" t="s">
        <v>477</v>
      </c>
      <c r="C87" s="96">
        <v>0</v>
      </c>
      <c r="D87" s="96">
        <v>0</v>
      </c>
    </row>
    <row r="88" spans="1:4" ht="49.5" x14ac:dyDescent="0.25">
      <c r="A88" s="91" t="s">
        <v>499</v>
      </c>
      <c r="B88" s="91" t="s">
        <v>500</v>
      </c>
      <c r="C88" s="91">
        <v>0</v>
      </c>
      <c r="D88" s="91">
        <v>0</v>
      </c>
    </row>
    <row r="89" spans="1:4" ht="49.5" x14ac:dyDescent="0.25">
      <c r="A89" s="91" t="s">
        <v>501</v>
      </c>
      <c r="B89" s="91" t="s">
        <v>502</v>
      </c>
      <c r="C89" s="91">
        <v>0</v>
      </c>
      <c r="D89" s="91">
        <v>0</v>
      </c>
    </row>
    <row r="90" spans="1:4" ht="33" x14ac:dyDescent="0.25">
      <c r="A90" s="91" t="s">
        <v>503</v>
      </c>
      <c r="B90" s="91" t="s">
        <v>481</v>
      </c>
      <c r="C90" s="91">
        <v>0</v>
      </c>
      <c r="D90" s="91">
        <v>0</v>
      </c>
    </row>
    <row r="91" spans="1:4" ht="33" x14ac:dyDescent="0.25">
      <c r="A91" s="97" t="s">
        <v>504</v>
      </c>
      <c r="B91" s="97" t="s">
        <v>505</v>
      </c>
      <c r="C91" s="110">
        <v>0</v>
      </c>
      <c r="D91" s="110">
        <v>0</v>
      </c>
    </row>
    <row r="92" spans="1:4" s="90" customFormat="1" ht="99" x14ac:dyDescent="0.25">
      <c r="A92" s="98" t="s">
        <v>506</v>
      </c>
      <c r="B92" s="98" t="s">
        <v>507</v>
      </c>
      <c r="C92" s="111">
        <v>0</v>
      </c>
      <c r="D92" s="111">
        <v>0</v>
      </c>
    </row>
    <row r="93" spans="1:4" s="90" customFormat="1" ht="49.5" x14ac:dyDescent="0.25">
      <c r="A93" s="99" t="s">
        <v>508</v>
      </c>
      <c r="B93" s="99" t="s">
        <v>509</v>
      </c>
      <c r="C93" s="175">
        <v>0</v>
      </c>
      <c r="D93" s="175">
        <v>0</v>
      </c>
    </row>
    <row r="94" spans="1:4" s="90" customFormat="1" ht="49.5" x14ac:dyDescent="0.25">
      <c r="A94" s="100" t="s">
        <v>511</v>
      </c>
      <c r="B94" s="100" t="s">
        <v>512</v>
      </c>
      <c r="C94" s="114">
        <f>C95</f>
        <v>0</v>
      </c>
      <c r="D94" s="114">
        <f>D95</f>
        <v>0</v>
      </c>
    </row>
    <row r="95" spans="1:4" s="90" customFormat="1" x14ac:dyDescent="0.25">
      <c r="A95" s="99" t="s">
        <v>513</v>
      </c>
      <c r="B95" s="99" t="s">
        <v>510</v>
      </c>
      <c r="C95" s="114">
        <v>0</v>
      </c>
      <c r="D95" s="114">
        <v>0</v>
      </c>
    </row>
    <row r="96" spans="1:4" s="90" customFormat="1" ht="33" x14ac:dyDescent="0.25">
      <c r="A96" s="102" t="s">
        <v>514</v>
      </c>
      <c r="B96" s="102" t="s">
        <v>515</v>
      </c>
      <c r="C96" s="89">
        <f>C97</f>
        <v>0</v>
      </c>
      <c r="D96" s="89">
        <f>D97</f>
        <v>0</v>
      </c>
    </row>
    <row r="97" spans="1:4" s="90" customFormat="1" x14ac:dyDescent="0.25">
      <c r="A97" s="101" t="s">
        <v>516</v>
      </c>
      <c r="B97" s="101" t="s">
        <v>517</v>
      </c>
      <c r="C97" s="89"/>
      <c r="D97" s="89"/>
    </row>
    <row r="98" spans="1:4" s="90" customFormat="1" ht="33" x14ac:dyDescent="0.25">
      <c r="A98" s="94" t="s">
        <v>518</v>
      </c>
      <c r="B98" s="94" t="s">
        <v>519</v>
      </c>
      <c r="C98" s="89">
        <f>C99</f>
        <v>0</v>
      </c>
      <c r="D98" s="89">
        <f>D99</f>
        <v>0</v>
      </c>
    </row>
    <row r="99" spans="1:4" s="90" customFormat="1" ht="49.5" x14ac:dyDescent="0.25">
      <c r="A99" s="94" t="s">
        <v>520</v>
      </c>
      <c r="B99" s="94" t="s">
        <v>512</v>
      </c>
      <c r="C99" s="89">
        <f>C100</f>
        <v>0</v>
      </c>
      <c r="D99" s="89">
        <f t="shared" ref="D99" si="20">D100</f>
        <v>0</v>
      </c>
    </row>
    <row r="100" spans="1:4" s="90" customFormat="1" x14ac:dyDescent="0.25">
      <c r="A100" s="95" t="s">
        <v>521</v>
      </c>
      <c r="B100" s="95" t="s">
        <v>544</v>
      </c>
      <c r="C100" s="89">
        <v>0</v>
      </c>
      <c r="D100" s="89">
        <v>0</v>
      </c>
    </row>
    <row r="101" spans="1:4" s="90" customFormat="1" x14ac:dyDescent="0.25">
      <c r="A101" s="92"/>
      <c r="B101" s="103" t="s">
        <v>522</v>
      </c>
      <c r="C101" s="115">
        <f>C102+C105</f>
        <v>0</v>
      </c>
      <c r="D101" s="115">
        <f>D102+D105</f>
        <v>0</v>
      </c>
    </row>
    <row r="102" spans="1:4" s="90" customFormat="1" x14ac:dyDescent="0.25">
      <c r="A102" s="92" t="s">
        <v>523</v>
      </c>
      <c r="B102" s="103" t="s">
        <v>524</v>
      </c>
      <c r="C102" s="115">
        <f>C103</f>
        <v>0</v>
      </c>
      <c r="D102" s="115">
        <f t="shared" ref="D102:D103" si="21">D103</f>
        <v>0</v>
      </c>
    </row>
    <row r="103" spans="1:4" s="90" customFormat="1" ht="33" x14ac:dyDescent="0.25">
      <c r="A103" s="92" t="s">
        <v>525</v>
      </c>
      <c r="B103" s="103" t="s">
        <v>526</v>
      </c>
      <c r="C103" s="115">
        <f>C104</f>
        <v>0</v>
      </c>
      <c r="D103" s="115">
        <f t="shared" si="21"/>
        <v>0</v>
      </c>
    </row>
    <row r="104" spans="1:4" s="90" customFormat="1" ht="33" x14ac:dyDescent="0.25">
      <c r="A104" s="92" t="s">
        <v>527</v>
      </c>
      <c r="B104" s="92" t="s">
        <v>528</v>
      </c>
      <c r="C104" s="115">
        <v>0</v>
      </c>
      <c r="D104" s="115">
        <v>0</v>
      </c>
    </row>
    <row r="105" spans="1:4" s="90" customFormat="1" x14ac:dyDescent="0.25">
      <c r="A105" s="116" t="s">
        <v>529</v>
      </c>
      <c r="B105" s="116" t="s">
        <v>530</v>
      </c>
      <c r="C105" s="89">
        <f>C106</f>
        <v>0</v>
      </c>
      <c r="D105" s="89">
        <f t="shared" ref="D105" si="22">D106</f>
        <v>0</v>
      </c>
    </row>
    <row r="106" spans="1:4" s="90" customFormat="1" x14ac:dyDescent="0.25">
      <c r="A106" s="116" t="s">
        <v>531</v>
      </c>
      <c r="B106" s="116" t="s">
        <v>532</v>
      </c>
      <c r="C106" s="89"/>
      <c r="D106" s="89"/>
    </row>
    <row r="107" spans="1:4" s="90" customFormat="1" x14ac:dyDescent="0.25">
      <c r="A107" s="103" t="s">
        <v>533</v>
      </c>
      <c r="B107" s="103" t="s">
        <v>534</v>
      </c>
      <c r="C107" s="89">
        <f>C108</f>
        <v>-1203889</v>
      </c>
      <c r="D107" s="89">
        <f t="shared" ref="D107" si="23">D108</f>
        <v>1138773</v>
      </c>
    </row>
    <row r="108" spans="1:4" s="90" customFormat="1" ht="49.5" x14ac:dyDescent="0.25">
      <c r="A108" s="92" t="s">
        <v>535</v>
      </c>
      <c r="B108" s="92" t="s">
        <v>536</v>
      </c>
      <c r="C108" s="112">
        <v>-1203889</v>
      </c>
      <c r="D108" s="112">
        <v>1138773</v>
      </c>
    </row>
    <row r="110" spans="1:4" x14ac:dyDescent="0.25">
      <c r="A110" s="104"/>
      <c r="B110" s="79" t="s">
        <v>320</v>
      </c>
      <c r="C110" s="80" t="s">
        <v>563</v>
      </c>
      <c r="D110" s="105"/>
    </row>
    <row r="111" spans="1:4" x14ac:dyDescent="0.25">
      <c r="A111" s="104"/>
      <c r="B111" s="176" t="s">
        <v>559</v>
      </c>
      <c r="C111" s="176" t="s">
        <v>562</v>
      </c>
      <c r="D111" s="141"/>
    </row>
    <row r="112" spans="1:4" ht="45" customHeight="1" x14ac:dyDescent="0.25">
      <c r="A112" s="104"/>
      <c r="B112" s="81" t="s">
        <v>321</v>
      </c>
      <c r="C112" s="117"/>
    </row>
    <row r="113" spans="2:3" x14ac:dyDescent="0.25">
      <c r="B113" s="177" t="s">
        <v>561</v>
      </c>
      <c r="C113" s="106"/>
    </row>
    <row r="114" spans="2:3" x14ac:dyDescent="0.25">
      <c r="C114" s="106"/>
    </row>
  </sheetData>
  <protectedRanges>
    <protectedRange sqref="C107:D107 C101:D104" name="Zonă1_1_1_2" securityDescriptor="O:WDG:WDD:(A;;CC;;;AN)(A;;CC;;;AU)(A;;CC;;;WD)"/>
    <protectedRange sqref="C58:D58" name="Zonă1" securityDescriptor="O:WDG:WDD:(A;;CC;;;AN)(A;;CC;;;AU)(A;;CC;;;WD)"/>
  </protectedRanges>
  <mergeCells count="1">
    <mergeCell ref="A3:D3"/>
  </mergeCells>
  <printOptions horizontalCentered="1"/>
  <pageMargins left="0.15748031496062992" right="0.15748031496062992" top="0.19685039370078741" bottom="0.19685039370078741" header="0.51181102362204722" footer="0.51181102362204722"/>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3">
    <tabColor rgb="FF7030A0"/>
  </sheetPr>
  <dimension ref="A1:AD350"/>
  <sheetViews>
    <sheetView zoomScale="80" zoomScaleNormal="80" zoomScaleSheetLayoutView="75" workbookViewId="0">
      <pane xSplit="2" ySplit="5" topLeftCell="C306" activePane="bottomRight" state="frozen"/>
      <selection activeCell="A381" sqref="A381:XFD381"/>
      <selection pane="topRight" activeCell="A381" sqref="A381:XFD381"/>
      <selection pane="bottomLeft" activeCell="A381" sqref="A381:XFD381"/>
      <selection pane="bottomRight" activeCell="Y12" sqref="Y12"/>
    </sheetView>
  </sheetViews>
  <sheetFormatPr defaultRowHeight="15.75" x14ac:dyDescent="0.25"/>
  <cols>
    <col min="1" max="1" width="12" style="18" customWidth="1"/>
    <col min="2" max="2" width="63.5703125" style="18" customWidth="1"/>
    <col min="3" max="3" width="24.7109375" style="6" customWidth="1"/>
    <col min="4" max="4" width="18.5703125" style="6" hidden="1" customWidth="1"/>
    <col min="5" max="5" width="16.28515625" style="6" hidden="1" customWidth="1"/>
    <col min="6" max="6" width="16.7109375" style="6" hidden="1" customWidth="1"/>
    <col min="7" max="7" width="18.85546875" style="168" hidden="1" customWidth="1"/>
    <col min="8" max="8" width="17" style="6" hidden="1" customWidth="1"/>
    <col min="9" max="9" width="5.140625" style="6" hidden="1" customWidth="1"/>
    <col min="10" max="10" width="26.7109375" style="6" customWidth="1"/>
    <col min="11" max="11" width="17.7109375" style="6" hidden="1" customWidth="1"/>
    <col min="12" max="12" width="17.85546875" style="6" hidden="1" customWidth="1"/>
    <col min="13" max="13" width="17.7109375" style="6" hidden="1" customWidth="1"/>
    <col min="14" max="14" width="17.7109375" style="168" hidden="1" customWidth="1"/>
    <col min="15" max="15" width="15" style="6" hidden="1" customWidth="1"/>
    <col min="16" max="16" width="17.28515625" style="6" hidden="1" customWidth="1"/>
    <col min="17" max="16384" width="9.140625" style="19"/>
  </cols>
  <sheetData>
    <row r="1" spans="1:16" s="14" customFormat="1" x14ac:dyDescent="0.25">
      <c r="A1" s="12" t="s">
        <v>558</v>
      </c>
      <c r="B1" s="12"/>
      <c r="C1" s="13"/>
      <c r="D1" s="13"/>
      <c r="E1" s="1"/>
      <c r="F1" s="1"/>
      <c r="G1" s="148"/>
      <c r="H1" s="1"/>
      <c r="I1" s="1"/>
      <c r="J1" s="13"/>
      <c r="K1" s="13"/>
      <c r="L1" s="1">
        <f>E256+H256</f>
        <v>65617600</v>
      </c>
      <c r="M1" s="1">
        <f>F256+I256</f>
        <v>9843090</v>
      </c>
      <c r="N1" s="148"/>
      <c r="O1" s="1"/>
      <c r="P1" s="1"/>
    </row>
    <row r="2" spans="1:16" s="15" customFormat="1" ht="18.75" customHeight="1" x14ac:dyDescent="0.25">
      <c r="A2" s="179" t="s">
        <v>553</v>
      </c>
      <c r="B2" s="179"/>
      <c r="C2" s="179"/>
      <c r="D2" s="179"/>
      <c r="E2" s="179"/>
      <c r="F2" s="179"/>
      <c r="G2" s="179"/>
      <c r="H2" s="179"/>
      <c r="I2" s="179"/>
      <c r="J2" s="179"/>
      <c r="K2" s="179"/>
      <c r="L2" s="179"/>
      <c r="M2" s="179"/>
      <c r="N2" s="179"/>
      <c r="O2" s="179"/>
      <c r="P2" s="179"/>
    </row>
    <row r="3" spans="1:16" s="16" customFormat="1" ht="8.25" customHeight="1" x14ac:dyDescent="0.25">
      <c r="B3" s="108"/>
      <c r="C3" s="108"/>
      <c r="D3" s="108"/>
      <c r="E3" s="108"/>
      <c r="F3" s="108"/>
      <c r="G3" s="149"/>
      <c r="H3" s="108"/>
      <c r="I3" s="108"/>
      <c r="J3" s="108"/>
      <c r="K3" s="108"/>
      <c r="L3" s="108"/>
      <c r="M3" s="108"/>
      <c r="N3" s="149"/>
      <c r="O3" s="108"/>
      <c r="P3" s="108" t="s">
        <v>537</v>
      </c>
    </row>
    <row r="4" spans="1:16" ht="17.25" customHeight="1" x14ac:dyDescent="0.25">
      <c r="C4" s="23"/>
      <c r="D4" s="23"/>
      <c r="E4" s="23"/>
      <c r="F4" s="23"/>
      <c r="G4" s="23"/>
      <c r="H4" s="23"/>
      <c r="I4" s="23"/>
      <c r="J4" s="23" t="s">
        <v>564</v>
      </c>
      <c r="K4" s="23"/>
      <c r="L4" s="23"/>
      <c r="M4" s="23"/>
      <c r="N4" s="23"/>
      <c r="O4" s="23"/>
      <c r="P4" s="23"/>
    </row>
    <row r="5" spans="1:16" s="23" customFormat="1" ht="92.25" customHeight="1" x14ac:dyDescent="0.2">
      <c r="A5" s="20" t="s">
        <v>287</v>
      </c>
      <c r="B5" s="21" t="s">
        <v>0</v>
      </c>
      <c r="C5" s="22" t="s">
        <v>542</v>
      </c>
      <c r="D5" s="22" t="s">
        <v>538</v>
      </c>
      <c r="E5" s="2" t="s">
        <v>328</v>
      </c>
      <c r="F5" s="2" t="s">
        <v>329</v>
      </c>
      <c r="G5" s="150" t="s">
        <v>543</v>
      </c>
      <c r="H5" s="2" t="s">
        <v>328</v>
      </c>
      <c r="I5" s="2" t="s">
        <v>329</v>
      </c>
      <c r="J5" s="22" t="s">
        <v>539</v>
      </c>
      <c r="K5" s="22" t="s">
        <v>540</v>
      </c>
      <c r="L5" s="2" t="s">
        <v>328</v>
      </c>
      <c r="M5" s="2" t="s">
        <v>329</v>
      </c>
      <c r="N5" s="150" t="s">
        <v>541</v>
      </c>
      <c r="O5" s="2" t="s">
        <v>328</v>
      </c>
      <c r="P5" s="2" t="s">
        <v>329</v>
      </c>
    </row>
    <row r="6" spans="1:16" s="24" customFormat="1" ht="0.75" customHeight="1" x14ac:dyDescent="0.2">
      <c r="A6" s="180">
        <v>0</v>
      </c>
      <c r="B6" s="181"/>
      <c r="C6" s="22" t="s">
        <v>335</v>
      </c>
      <c r="D6" s="22" t="s">
        <v>333</v>
      </c>
      <c r="E6" s="22">
        <v>3</v>
      </c>
      <c r="F6" s="22">
        <v>4</v>
      </c>
      <c r="G6" s="150" t="s">
        <v>334</v>
      </c>
      <c r="H6" s="22">
        <v>6</v>
      </c>
      <c r="I6" s="22">
        <v>7</v>
      </c>
      <c r="J6" s="22" t="s">
        <v>336</v>
      </c>
      <c r="K6" s="22" t="s">
        <v>337</v>
      </c>
      <c r="L6" s="22">
        <v>10</v>
      </c>
      <c r="M6" s="22">
        <v>11</v>
      </c>
      <c r="N6" s="150" t="s">
        <v>338</v>
      </c>
      <c r="O6" s="22">
        <v>13</v>
      </c>
      <c r="P6" s="22">
        <v>14</v>
      </c>
    </row>
    <row r="7" spans="1:16" s="26" customFormat="1" x14ac:dyDescent="0.25">
      <c r="A7" s="27" t="s">
        <v>163</v>
      </c>
      <c r="B7" s="27" t="s">
        <v>11</v>
      </c>
      <c r="C7" s="118">
        <f t="shared" ref="C7:J7" si="0">C8+C17</f>
        <v>454099078</v>
      </c>
      <c r="D7" s="118">
        <f t="shared" si="0"/>
        <v>205081946</v>
      </c>
      <c r="E7" s="121" t="str">
        <f t="shared" ref="E7:F7" si="1">E22</f>
        <v>x</v>
      </c>
      <c r="F7" s="121" t="str">
        <f t="shared" si="1"/>
        <v>x</v>
      </c>
      <c r="G7" s="151">
        <f t="shared" ref="G7" si="2">G8+G17</f>
        <v>249017132</v>
      </c>
      <c r="H7" s="119" t="str">
        <f t="shared" ref="H7:I7" si="3">H22</f>
        <v>x</v>
      </c>
      <c r="I7" s="119" t="str">
        <f t="shared" si="3"/>
        <v>x</v>
      </c>
      <c r="J7" s="118">
        <f t="shared" si="0"/>
        <v>126450665</v>
      </c>
      <c r="K7" s="118">
        <f t="shared" ref="K7" si="4">K8+K17</f>
        <v>81199487</v>
      </c>
      <c r="L7" s="119" t="str">
        <f t="shared" ref="L7:M7" si="5">L22</f>
        <v>x</v>
      </c>
      <c r="M7" s="119" t="str">
        <f t="shared" si="5"/>
        <v>x</v>
      </c>
      <c r="N7" s="151">
        <f t="shared" ref="N7" si="6">N8+N17</f>
        <v>45251178</v>
      </c>
      <c r="O7" s="119" t="str">
        <f t="shared" ref="O7:P7" si="7">O22</f>
        <v>x</v>
      </c>
      <c r="P7" s="119" t="str">
        <f t="shared" si="7"/>
        <v>x</v>
      </c>
    </row>
    <row r="8" spans="1:16" s="26" customFormat="1" x14ac:dyDescent="0.25">
      <c r="A8" s="25" t="s">
        <v>164</v>
      </c>
      <c r="B8" s="25" t="s">
        <v>2</v>
      </c>
      <c r="C8" s="120">
        <f>C9+C10+C11+C12+C13+C14+C15+C16+C295</f>
        <v>454099078</v>
      </c>
      <c r="D8" s="120">
        <f t="shared" ref="D8:J8" si="8">D9+D10+D11+D12+D13+D14+D15+D16+D295</f>
        <v>205081946</v>
      </c>
      <c r="E8" s="121" t="str">
        <f t="shared" ref="E8:F8" si="9">E23</f>
        <v>x</v>
      </c>
      <c r="F8" s="121" t="str">
        <f t="shared" si="9"/>
        <v>x</v>
      </c>
      <c r="G8" s="152">
        <f t="shared" ref="G8" si="10">G9+G10+G11+G12+G13+G14+G15+G16+G295</f>
        <v>249017132</v>
      </c>
      <c r="H8" s="120" t="str">
        <f t="shared" ref="H8:I8" si="11">H23</f>
        <v>x</v>
      </c>
      <c r="I8" s="120" t="str">
        <f t="shared" si="11"/>
        <v>x</v>
      </c>
      <c r="J8" s="120">
        <f t="shared" si="8"/>
        <v>126450665</v>
      </c>
      <c r="K8" s="120">
        <f t="shared" ref="K8" si="12">K9+K10+K11+K12+K13+K14+K15+K16+K295</f>
        <v>81199487</v>
      </c>
      <c r="L8" s="120" t="str">
        <f t="shared" ref="L8:M8" si="13">L23</f>
        <v>x</v>
      </c>
      <c r="M8" s="120" t="str">
        <f t="shared" si="13"/>
        <v>x</v>
      </c>
      <c r="N8" s="152">
        <f t="shared" ref="N8" si="14">N9+N10+N11+N12+N13+N14+N15+N16+N295</f>
        <v>45251178</v>
      </c>
      <c r="O8" s="120" t="str">
        <f t="shared" ref="O8:P8" si="15">O23</f>
        <v>x</v>
      </c>
      <c r="P8" s="120" t="str">
        <f t="shared" si="15"/>
        <v>x</v>
      </c>
    </row>
    <row r="9" spans="1:16" s="26" customFormat="1" x14ac:dyDescent="0.25">
      <c r="A9" s="25" t="s">
        <v>165</v>
      </c>
      <c r="B9" s="25" t="s">
        <v>12</v>
      </c>
      <c r="C9" s="120">
        <f t="shared" ref="C9" si="16">C24</f>
        <v>2868080</v>
      </c>
      <c r="D9" s="120">
        <f t="shared" ref="D9:J9" si="17">D24</f>
        <v>2868080</v>
      </c>
      <c r="E9" s="121" t="str">
        <f t="shared" si="17"/>
        <v>x</v>
      </c>
      <c r="F9" s="121" t="str">
        <f t="shared" si="17"/>
        <v>x</v>
      </c>
      <c r="G9" s="152">
        <f t="shared" ref="G9:I9" si="18">G24</f>
        <v>0</v>
      </c>
      <c r="H9" s="121" t="str">
        <f t="shared" si="18"/>
        <v>x</v>
      </c>
      <c r="I9" s="121" t="str">
        <f t="shared" si="18"/>
        <v>x</v>
      </c>
      <c r="J9" s="120">
        <f t="shared" si="17"/>
        <v>986648</v>
      </c>
      <c r="K9" s="120">
        <f t="shared" ref="K9:P9" si="19">K24</f>
        <v>986648</v>
      </c>
      <c r="L9" s="121" t="str">
        <f t="shared" si="19"/>
        <v>x</v>
      </c>
      <c r="M9" s="121" t="str">
        <f t="shared" si="19"/>
        <v>x</v>
      </c>
      <c r="N9" s="152">
        <f t="shared" si="19"/>
        <v>0</v>
      </c>
      <c r="O9" s="121" t="str">
        <f t="shared" si="19"/>
        <v>x</v>
      </c>
      <c r="P9" s="121" t="str">
        <f t="shared" si="19"/>
        <v>x</v>
      </c>
    </row>
    <row r="10" spans="1:16" s="26" customFormat="1" x14ac:dyDescent="0.25">
      <c r="A10" s="25" t="s">
        <v>166</v>
      </c>
      <c r="B10" s="25" t="s">
        <v>3</v>
      </c>
      <c r="C10" s="120">
        <f t="shared" ref="C10" si="20">C44</f>
        <v>326389624</v>
      </c>
      <c r="D10" s="120">
        <f t="shared" ref="D10:J10" si="21">D44</f>
        <v>96595900</v>
      </c>
      <c r="E10" s="121" t="str">
        <f t="shared" si="21"/>
        <v>x</v>
      </c>
      <c r="F10" s="121" t="str">
        <f t="shared" si="21"/>
        <v>x</v>
      </c>
      <c r="G10" s="152">
        <f t="shared" ref="G10:I10" si="22">G44</f>
        <v>229793724</v>
      </c>
      <c r="H10" s="121" t="str">
        <f t="shared" si="22"/>
        <v>x</v>
      </c>
      <c r="I10" s="121" t="str">
        <f t="shared" si="22"/>
        <v>x</v>
      </c>
      <c r="J10" s="120">
        <f t="shared" si="21"/>
        <v>89418707</v>
      </c>
      <c r="K10" s="120">
        <f t="shared" ref="K10:P10" si="23">K44</f>
        <v>45551785</v>
      </c>
      <c r="L10" s="121" t="str">
        <f t="shared" si="23"/>
        <v>x</v>
      </c>
      <c r="M10" s="121" t="str">
        <f t="shared" si="23"/>
        <v>x</v>
      </c>
      <c r="N10" s="152">
        <f t="shared" si="23"/>
        <v>43866922</v>
      </c>
      <c r="O10" s="121" t="str">
        <f t="shared" si="23"/>
        <v>x</v>
      </c>
      <c r="P10" s="121" t="str">
        <f t="shared" si="23"/>
        <v>x</v>
      </c>
    </row>
    <row r="11" spans="1:16" s="26" customFormat="1" x14ac:dyDescent="0.25">
      <c r="A11" s="25" t="s">
        <v>167</v>
      </c>
      <c r="B11" s="25" t="s">
        <v>4</v>
      </c>
      <c r="C11" s="120">
        <f t="shared" ref="C11" si="24">C73</f>
        <v>0</v>
      </c>
      <c r="D11" s="120">
        <f t="shared" ref="D11:J11" si="25">D73</f>
        <v>0</v>
      </c>
      <c r="E11" s="121" t="str">
        <f t="shared" si="25"/>
        <v>x</v>
      </c>
      <c r="F11" s="121" t="str">
        <f t="shared" si="25"/>
        <v>x</v>
      </c>
      <c r="G11" s="152">
        <f t="shared" ref="G11:I11" si="26">G73</f>
        <v>0</v>
      </c>
      <c r="H11" s="121" t="str">
        <f t="shared" si="26"/>
        <v>x</v>
      </c>
      <c r="I11" s="121" t="str">
        <f t="shared" si="26"/>
        <v>x</v>
      </c>
      <c r="J11" s="120">
        <f t="shared" si="25"/>
        <v>0</v>
      </c>
      <c r="K11" s="120">
        <f t="shared" ref="K11:P11" si="27">K73</f>
        <v>0</v>
      </c>
      <c r="L11" s="121" t="str">
        <f t="shared" si="27"/>
        <v>x</v>
      </c>
      <c r="M11" s="121" t="str">
        <f t="shared" si="27"/>
        <v>x</v>
      </c>
      <c r="N11" s="152">
        <f t="shared" si="27"/>
        <v>0</v>
      </c>
      <c r="O11" s="121" t="str">
        <f t="shared" si="27"/>
        <v>x</v>
      </c>
      <c r="P11" s="121" t="str">
        <f t="shared" si="27"/>
        <v>x</v>
      </c>
    </row>
    <row r="12" spans="1:16" s="26" customFormat="1" ht="31.5" x14ac:dyDescent="0.25">
      <c r="A12" s="25" t="s">
        <v>285</v>
      </c>
      <c r="B12" s="25" t="s">
        <v>5</v>
      </c>
      <c r="C12" s="122">
        <f t="shared" ref="C12" si="28">C296</f>
        <v>105819020</v>
      </c>
      <c r="D12" s="122">
        <f t="shared" ref="D12:J12" si="29">D296</f>
        <v>105819020</v>
      </c>
      <c r="E12" s="123" t="str">
        <f t="shared" si="29"/>
        <v>x</v>
      </c>
      <c r="F12" s="123" t="str">
        <f t="shared" si="29"/>
        <v>x</v>
      </c>
      <c r="G12" s="131">
        <f t="shared" ref="G12:I12" si="30">G296</f>
        <v>0</v>
      </c>
      <c r="H12" s="123" t="str">
        <f t="shared" si="30"/>
        <v>x</v>
      </c>
      <c r="I12" s="123" t="str">
        <f t="shared" si="30"/>
        <v>x</v>
      </c>
      <c r="J12" s="122">
        <f t="shared" si="29"/>
        <v>34612000</v>
      </c>
      <c r="K12" s="122">
        <f t="shared" ref="K12:P12" si="31">K296</f>
        <v>34612000</v>
      </c>
      <c r="L12" s="123" t="str">
        <f t="shared" si="31"/>
        <v>x</v>
      </c>
      <c r="M12" s="123" t="str">
        <f t="shared" si="31"/>
        <v>x</v>
      </c>
      <c r="N12" s="131">
        <f t="shared" si="31"/>
        <v>0</v>
      </c>
      <c r="O12" s="123" t="str">
        <f t="shared" si="31"/>
        <v>x</v>
      </c>
      <c r="P12" s="123" t="str">
        <f t="shared" si="31"/>
        <v>x</v>
      </c>
    </row>
    <row r="13" spans="1:16" s="26" customFormat="1" ht="31.5" x14ac:dyDescent="0.25">
      <c r="A13" s="25" t="s">
        <v>283</v>
      </c>
      <c r="B13" s="25" t="s">
        <v>6</v>
      </c>
      <c r="C13" s="122">
        <f t="shared" ref="C13" si="32">+C327</f>
        <v>0</v>
      </c>
      <c r="D13" s="122">
        <f t="shared" ref="D13:J13" si="33">+D327</f>
        <v>0</v>
      </c>
      <c r="E13" s="123" t="str">
        <f t="shared" si="33"/>
        <v>x</v>
      </c>
      <c r="F13" s="123" t="str">
        <f t="shared" si="33"/>
        <v>x</v>
      </c>
      <c r="G13" s="131">
        <f t="shared" ref="G13:I13" si="34">+G327</f>
        <v>0</v>
      </c>
      <c r="H13" s="123" t="str">
        <f t="shared" si="34"/>
        <v>x</v>
      </c>
      <c r="I13" s="123" t="str">
        <f t="shared" si="34"/>
        <v>x</v>
      </c>
      <c r="J13" s="122">
        <f t="shared" si="33"/>
        <v>0</v>
      </c>
      <c r="K13" s="122">
        <f t="shared" ref="K13:P13" si="35">+K327</f>
        <v>0</v>
      </c>
      <c r="L13" s="123" t="str">
        <f t="shared" si="35"/>
        <v>x</v>
      </c>
      <c r="M13" s="123" t="str">
        <f t="shared" si="35"/>
        <v>x</v>
      </c>
      <c r="N13" s="131">
        <f t="shared" si="35"/>
        <v>0</v>
      </c>
      <c r="O13" s="123" t="str">
        <f t="shared" si="35"/>
        <v>x</v>
      </c>
      <c r="P13" s="123" t="str">
        <f t="shared" si="35"/>
        <v>x</v>
      </c>
    </row>
    <row r="14" spans="1:16" s="26" customFormat="1" x14ac:dyDescent="0.25">
      <c r="A14" s="25" t="s">
        <v>169</v>
      </c>
      <c r="B14" s="25" t="s">
        <v>7</v>
      </c>
      <c r="C14" s="120">
        <f t="shared" ref="C14" si="36">C316</f>
        <v>19459549</v>
      </c>
      <c r="D14" s="120">
        <f t="shared" ref="D14:J14" si="37">D316</f>
        <v>236141</v>
      </c>
      <c r="E14" s="121" t="str">
        <f t="shared" si="37"/>
        <v>x</v>
      </c>
      <c r="F14" s="121" t="str">
        <f t="shared" si="37"/>
        <v>x</v>
      </c>
      <c r="G14" s="152">
        <f t="shared" ref="G14:I14" si="38">G316</f>
        <v>19223408</v>
      </c>
      <c r="H14" s="121" t="str">
        <f t="shared" si="38"/>
        <v>x</v>
      </c>
      <c r="I14" s="121" t="str">
        <f t="shared" si="38"/>
        <v>x</v>
      </c>
      <c r="J14" s="120">
        <f t="shared" si="37"/>
        <v>1460429</v>
      </c>
      <c r="K14" s="120">
        <f t="shared" ref="K14:P14" si="39">K316</f>
        <v>76173</v>
      </c>
      <c r="L14" s="121" t="str">
        <f t="shared" si="39"/>
        <v>x</v>
      </c>
      <c r="M14" s="121" t="str">
        <f t="shared" si="39"/>
        <v>x</v>
      </c>
      <c r="N14" s="152">
        <f t="shared" si="39"/>
        <v>1384256</v>
      </c>
      <c r="O14" s="121" t="str">
        <f t="shared" si="39"/>
        <v>x</v>
      </c>
      <c r="P14" s="121" t="str">
        <f t="shared" si="39"/>
        <v>x</v>
      </c>
    </row>
    <row r="15" spans="1:16" s="26" customFormat="1" x14ac:dyDescent="0.25">
      <c r="A15" s="25" t="s">
        <v>170</v>
      </c>
      <c r="B15" s="25" t="s">
        <v>8</v>
      </c>
      <c r="C15" s="120">
        <f t="shared" ref="C15" si="40">C76</f>
        <v>29426</v>
      </c>
      <c r="D15" s="120">
        <f t="shared" ref="D15:J15" si="41">D76</f>
        <v>29426</v>
      </c>
      <c r="E15" s="121" t="str">
        <f t="shared" si="41"/>
        <v>x</v>
      </c>
      <c r="F15" s="121" t="str">
        <f t="shared" si="41"/>
        <v>x</v>
      </c>
      <c r="G15" s="152">
        <f t="shared" ref="G15:I15" si="42">G76</f>
        <v>0</v>
      </c>
      <c r="H15" s="121" t="str">
        <f t="shared" si="42"/>
        <v>x</v>
      </c>
      <c r="I15" s="121" t="str">
        <f t="shared" si="42"/>
        <v>x</v>
      </c>
      <c r="J15" s="120">
        <f t="shared" si="41"/>
        <v>10206</v>
      </c>
      <c r="K15" s="120">
        <f t="shared" ref="K15:P15" si="43">K76</f>
        <v>10206</v>
      </c>
      <c r="L15" s="121" t="str">
        <f t="shared" si="43"/>
        <v>x</v>
      </c>
      <c r="M15" s="121" t="str">
        <f t="shared" si="43"/>
        <v>x</v>
      </c>
      <c r="N15" s="152">
        <f t="shared" si="43"/>
        <v>0</v>
      </c>
      <c r="O15" s="121" t="str">
        <f t="shared" si="43"/>
        <v>x</v>
      </c>
      <c r="P15" s="121" t="str">
        <f t="shared" si="43"/>
        <v>x</v>
      </c>
    </row>
    <row r="16" spans="1:16" s="26" customFormat="1" ht="47.25" x14ac:dyDescent="0.25">
      <c r="A16" s="25" t="s">
        <v>284</v>
      </c>
      <c r="B16" s="25" t="s">
        <v>9</v>
      </c>
      <c r="C16" s="120">
        <f t="shared" ref="C16" si="44">+C331</f>
        <v>0</v>
      </c>
      <c r="D16" s="120">
        <f t="shared" ref="D16:J16" si="45">+D331</f>
        <v>0</v>
      </c>
      <c r="E16" s="121" t="str">
        <f t="shared" si="45"/>
        <v>x</v>
      </c>
      <c r="F16" s="121" t="str">
        <f t="shared" si="45"/>
        <v>x</v>
      </c>
      <c r="G16" s="152">
        <f t="shared" ref="G16:I16" si="46">+G331</f>
        <v>0</v>
      </c>
      <c r="H16" s="121" t="str">
        <f t="shared" si="46"/>
        <v>x</v>
      </c>
      <c r="I16" s="121" t="str">
        <f t="shared" si="46"/>
        <v>x</v>
      </c>
      <c r="J16" s="120">
        <f t="shared" si="45"/>
        <v>0</v>
      </c>
      <c r="K16" s="120">
        <f t="shared" ref="K16:P16" si="47">+K331</f>
        <v>0</v>
      </c>
      <c r="L16" s="121" t="str">
        <f t="shared" si="47"/>
        <v>x</v>
      </c>
      <c r="M16" s="121" t="str">
        <f t="shared" si="47"/>
        <v>x</v>
      </c>
      <c r="N16" s="152">
        <f t="shared" si="47"/>
        <v>0</v>
      </c>
      <c r="O16" s="121" t="str">
        <f t="shared" si="47"/>
        <v>x</v>
      </c>
      <c r="P16" s="121" t="str">
        <f t="shared" si="47"/>
        <v>x</v>
      </c>
    </row>
    <row r="17" spans="1:16" s="26" customFormat="1" x14ac:dyDescent="0.25">
      <c r="A17" s="25" t="s">
        <v>171</v>
      </c>
      <c r="B17" s="25" t="s">
        <v>10</v>
      </c>
      <c r="C17" s="120">
        <f t="shared" ref="C17" si="48">C79</f>
        <v>0</v>
      </c>
      <c r="D17" s="120">
        <f t="shared" ref="D17:J17" si="49">D79</f>
        <v>0</v>
      </c>
      <c r="E17" s="121" t="str">
        <f t="shared" si="49"/>
        <v>x</v>
      </c>
      <c r="F17" s="121" t="str">
        <f t="shared" si="49"/>
        <v>x</v>
      </c>
      <c r="G17" s="152">
        <f t="shared" ref="G17:I17" si="50">G79</f>
        <v>0</v>
      </c>
      <c r="H17" s="121" t="str">
        <f t="shared" si="50"/>
        <v>x</v>
      </c>
      <c r="I17" s="121" t="str">
        <f t="shared" si="50"/>
        <v>x</v>
      </c>
      <c r="J17" s="120">
        <f t="shared" si="49"/>
        <v>0</v>
      </c>
      <c r="K17" s="120">
        <f t="shared" ref="K17:P17" si="51">K79</f>
        <v>0</v>
      </c>
      <c r="L17" s="121" t="str">
        <f t="shared" si="51"/>
        <v>x</v>
      </c>
      <c r="M17" s="121" t="str">
        <f t="shared" si="51"/>
        <v>x</v>
      </c>
      <c r="N17" s="152">
        <f t="shared" si="51"/>
        <v>0</v>
      </c>
      <c r="O17" s="121" t="str">
        <f t="shared" si="51"/>
        <v>x</v>
      </c>
      <c r="P17" s="121" t="str">
        <f t="shared" si="51"/>
        <v>x</v>
      </c>
    </row>
    <row r="18" spans="1:16" s="26" customFormat="1" x14ac:dyDescent="0.25">
      <c r="A18" s="25" t="s">
        <v>172</v>
      </c>
      <c r="B18" s="25" t="s">
        <v>156</v>
      </c>
      <c r="C18" s="120">
        <f t="shared" ref="C18" si="52">C80</f>
        <v>0</v>
      </c>
      <c r="D18" s="120">
        <f t="shared" ref="D18:J19" si="53">D80</f>
        <v>0</v>
      </c>
      <c r="E18" s="121" t="str">
        <f t="shared" si="53"/>
        <v>x</v>
      </c>
      <c r="F18" s="121" t="str">
        <f t="shared" si="53"/>
        <v>x</v>
      </c>
      <c r="G18" s="152">
        <f t="shared" ref="G18:I18" si="54">G80</f>
        <v>0</v>
      </c>
      <c r="H18" s="121" t="str">
        <f t="shared" si="54"/>
        <v>x</v>
      </c>
      <c r="I18" s="121" t="str">
        <f t="shared" si="54"/>
        <v>x</v>
      </c>
      <c r="J18" s="120">
        <f t="shared" si="53"/>
        <v>0</v>
      </c>
      <c r="K18" s="120">
        <f t="shared" ref="K18:P18" si="55">K80</f>
        <v>0</v>
      </c>
      <c r="L18" s="121" t="str">
        <f t="shared" si="55"/>
        <v>x</v>
      </c>
      <c r="M18" s="121" t="str">
        <f t="shared" si="55"/>
        <v>x</v>
      </c>
      <c r="N18" s="152">
        <f t="shared" si="55"/>
        <v>0</v>
      </c>
      <c r="O18" s="121" t="str">
        <f t="shared" si="55"/>
        <v>x</v>
      </c>
      <c r="P18" s="121" t="str">
        <f t="shared" si="55"/>
        <v>x</v>
      </c>
    </row>
    <row r="19" spans="1:16" s="26" customFormat="1" ht="31.5" x14ac:dyDescent="0.25">
      <c r="A19" s="25" t="s">
        <v>173</v>
      </c>
      <c r="B19" s="25" t="s">
        <v>155</v>
      </c>
      <c r="C19" s="120">
        <f>+C326+C295</f>
        <v>-466621</v>
      </c>
      <c r="D19" s="120">
        <f t="shared" ref="D19" si="56">+D326+D295</f>
        <v>-466621</v>
      </c>
      <c r="E19" s="121" t="str">
        <f t="shared" si="53"/>
        <v>x</v>
      </c>
      <c r="F19" s="121" t="str">
        <f t="shared" si="53"/>
        <v>x</v>
      </c>
      <c r="G19" s="152">
        <f t="shared" ref="G19" si="57">+G326+G295</f>
        <v>0</v>
      </c>
      <c r="H19" s="121" t="str">
        <f t="shared" ref="H19:I19" si="58">H81</f>
        <v>x</v>
      </c>
      <c r="I19" s="121" t="str">
        <f t="shared" si="58"/>
        <v>x</v>
      </c>
      <c r="J19" s="120">
        <f>+J326+J295</f>
        <v>-37325</v>
      </c>
      <c r="K19" s="120">
        <f t="shared" ref="K19" si="59">+K326+K295</f>
        <v>-37325</v>
      </c>
      <c r="L19" s="121" t="str">
        <f t="shared" ref="L19:M19" si="60">L81</f>
        <v>x</v>
      </c>
      <c r="M19" s="121" t="str">
        <f t="shared" si="60"/>
        <v>x</v>
      </c>
      <c r="N19" s="152">
        <f t="shared" ref="N19" si="61">+N326+N295</f>
        <v>0</v>
      </c>
      <c r="O19" s="121" t="str">
        <f t="shared" ref="O19:P19" si="62">O81</f>
        <v>x</v>
      </c>
      <c r="P19" s="121" t="str">
        <f t="shared" si="62"/>
        <v>x</v>
      </c>
    </row>
    <row r="20" spans="1:16" s="26" customFormat="1" x14ac:dyDescent="0.25">
      <c r="A20" s="25" t="s">
        <v>174</v>
      </c>
      <c r="B20" s="25" t="s">
        <v>13</v>
      </c>
      <c r="C20" s="120">
        <f t="shared" ref="C20" si="63">C17+C21</f>
        <v>454565699</v>
      </c>
      <c r="D20" s="120">
        <f t="shared" ref="D20:J20" si="64">D17+D21</f>
        <v>205548567</v>
      </c>
      <c r="E20" s="121" t="str">
        <f t="shared" ref="E20:F20" si="65">E82</f>
        <v>x</v>
      </c>
      <c r="F20" s="121" t="str">
        <f t="shared" si="65"/>
        <v>x</v>
      </c>
      <c r="G20" s="152">
        <f t="shared" ref="G20" si="66">G17+G21</f>
        <v>249017132</v>
      </c>
      <c r="H20" s="121" t="str">
        <f t="shared" ref="H20:I20" si="67">H82</f>
        <v>x</v>
      </c>
      <c r="I20" s="121" t="str">
        <f t="shared" si="67"/>
        <v>x</v>
      </c>
      <c r="J20" s="120">
        <f t="shared" si="64"/>
        <v>126487990</v>
      </c>
      <c r="K20" s="120">
        <f t="shared" ref="K20" si="68">K17+K21</f>
        <v>81236812</v>
      </c>
      <c r="L20" s="121" t="str">
        <f t="shared" ref="L20:M20" si="69">L82</f>
        <v>x</v>
      </c>
      <c r="M20" s="121" t="str">
        <f t="shared" si="69"/>
        <v>x</v>
      </c>
      <c r="N20" s="152">
        <f t="shared" ref="N20" si="70">N17+N21</f>
        <v>45251178</v>
      </c>
      <c r="O20" s="121" t="str">
        <f t="shared" ref="O20:P20" si="71">O82</f>
        <v>x</v>
      </c>
      <c r="P20" s="121" t="str">
        <f t="shared" si="71"/>
        <v>x</v>
      </c>
    </row>
    <row r="21" spans="1:16" s="26" customFormat="1" ht="31.5" x14ac:dyDescent="0.25">
      <c r="A21" s="25" t="s">
        <v>175</v>
      </c>
      <c r="B21" s="25" t="s">
        <v>2</v>
      </c>
      <c r="C21" s="120">
        <f>C9+C10+C11+C12+C14+C15+C13+C16</f>
        <v>454565699</v>
      </c>
      <c r="D21" s="120">
        <f t="shared" ref="D21:J21" si="72">D9+D10+D11+D12+D14+D15+D13+D16</f>
        <v>205548567</v>
      </c>
      <c r="E21" s="121" t="str">
        <f t="shared" ref="E21:F21" si="73">E83</f>
        <v>x</v>
      </c>
      <c r="F21" s="121" t="str">
        <f t="shared" si="73"/>
        <v>x</v>
      </c>
      <c r="G21" s="152">
        <f t="shared" ref="G21" si="74">G9+G10+G11+G12+G14+G15+G13+G16</f>
        <v>249017132</v>
      </c>
      <c r="H21" s="120" t="str">
        <f t="shared" ref="H21:I21" si="75">H83</f>
        <v>x</v>
      </c>
      <c r="I21" s="120" t="str">
        <f t="shared" si="75"/>
        <v>x</v>
      </c>
      <c r="J21" s="120">
        <f t="shared" si="72"/>
        <v>126487990</v>
      </c>
      <c r="K21" s="120">
        <f t="shared" ref="K21" si="76">K9+K10+K11+K12+K14+K15+K13+K16</f>
        <v>81236812</v>
      </c>
      <c r="L21" s="120" t="str">
        <f t="shared" ref="L21:M21" si="77">L83</f>
        <v>x</v>
      </c>
      <c r="M21" s="120" t="str">
        <f t="shared" si="77"/>
        <v>x</v>
      </c>
      <c r="N21" s="152">
        <f t="shared" ref="N21" si="78">N9+N10+N11+N12+N14+N15+N13+N16</f>
        <v>45251178</v>
      </c>
      <c r="O21" s="120" t="str">
        <f t="shared" ref="O21:P21" si="79">O83</f>
        <v>x</v>
      </c>
      <c r="P21" s="120" t="str">
        <f t="shared" si="79"/>
        <v>x</v>
      </c>
    </row>
    <row r="22" spans="1:16" s="26" customFormat="1" x14ac:dyDescent="0.25">
      <c r="A22" s="25" t="s">
        <v>176</v>
      </c>
      <c r="B22" s="25" t="s">
        <v>14</v>
      </c>
      <c r="C22" s="120">
        <f t="shared" ref="C22:J22" si="80">C17+C23+C295</f>
        <v>434639529</v>
      </c>
      <c r="D22" s="120">
        <f t="shared" si="80"/>
        <v>204845805</v>
      </c>
      <c r="E22" s="121" t="str">
        <f t="shared" ref="E22:F22" si="81">E84</f>
        <v>x</v>
      </c>
      <c r="F22" s="121" t="str">
        <f t="shared" si="81"/>
        <v>x</v>
      </c>
      <c r="G22" s="152">
        <f t="shared" ref="G22" si="82">G17+G23+G295</f>
        <v>229793724</v>
      </c>
      <c r="H22" s="121" t="str">
        <f t="shared" ref="H22:I22" si="83">H84</f>
        <v>x</v>
      </c>
      <c r="I22" s="121" t="str">
        <f t="shared" si="83"/>
        <v>x</v>
      </c>
      <c r="J22" s="120">
        <f t="shared" si="80"/>
        <v>124990236</v>
      </c>
      <c r="K22" s="120">
        <f t="shared" ref="K22" si="84">K17+K23+K295</f>
        <v>81123314</v>
      </c>
      <c r="L22" s="121" t="str">
        <f t="shared" ref="L22:M22" si="85">L84</f>
        <v>x</v>
      </c>
      <c r="M22" s="121" t="str">
        <f t="shared" si="85"/>
        <v>x</v>
      </c>
      <c r="N22" s="152">
        <f t="shared" ref="N22" si="86">N17+N23+N295</f>
        <v>43866922</v>
      </c>
      <c r="O22" s="121" t="str">
        <f t="shared" ref="O22:P22" si="87">O84</f>
        <v>x</v>
      </c>
      <c r="P22" s="121" t="str">
        <f t="shared" si="87"/>
        <v>x</v>
      </c>
    </row>
    <row r="23" spans="1:16" s="26" customFormat="1" x14ac:dyDescent="0.25">
      <c r="A23" s="25" t="s">
        <v>177</v>
      </c>
      <c r="B23" s="25" t="s">
        <v>2</v>
      </c>
      <c r="C23" s="120">
        <f>C24+C44+C73+C76+C296+C327+C331</f>
        <v>435106150</v>
      </c>
      <c r="D23" s="120">
        <f t="shared" ref="D23:J23" si="88">D24+D44+D73+D76+D296+D327+D331</f>
        <v>205312426</v>
      </c>
      <c r="E23" s="121" t="str">
        <f t="shared" ref="E23:F23" si="89">E85</f>
        <v>x</v>
      </c>
      <c r="F23" s="121" t="str">
        <f t="shared" si="89"/>
        <v>x</v>
      </c>
      <c r="G23" s="152">
        <f t="shared" ref="G23" si="90">G24+G44+G73+G76+G296+G327+G331</f>
        <v>229793724</v>
      </c>
      <c r="H23" s="120" t="str">
        <f t="shared" ref="H23:I23" si="91">H85</f>
        <v>x</v>
      </c>
      <c r="I23" s="120" t="str">
        <f t="shared" si="91"/>
        <v>x</v>
      </c>
      <c r="J23" s="120">
        <f t="shared" si="88"/>
        <v>125027561</v>
      </c>
      <c r="K23" s="120">
        <f t="shared" ref="K23" si="92">K24+K44+K73+K76+K296+K327+K331</f>
        <v>81160639</v>
      </c>
      <c r="L23" s="120" t="str">
        <f t="shared" ref="L23:M23" si="93">L85</f>
        <v>x</v>
      </c>
      <c r="M23" s="120" t="str">
        <f t="shared" si="93"/>
        <v>x</v>
      </c>
      <c r="N23" s="152">
        <f t="shared" ref="N23" si="94">N24+N44+N73+N76+N296+N327+N331</f>
        <v>43866922</v>
      </c>
      <c r="O23" s="120" t="str">
        <f t="shared" ref="O23:P23" si="95">O85</f>
        <v>x</v>
      </c>
      <c r="P23" s="120" t="str">
        <f t="shared" si="95"/>
        <v>x</v>
      </c>
    </row>
    <row r="24" spans="1:16" s="26" customFormat="1" x14ac:dyDescent="0.25">
      <c r="A24" s="25" t="s">
        <v>178</v>
      </c>
      <c r="B24" s="25" t="s">
        <v>12</v>
      </c>
      <c r="C24" s="124">
        <f t="shared" ref="C24" si="96">C25+C35+C37</f>
        <v>2868080</v>
      </c>
      <c r="D24" s="124">
        <f t="shared" ref="D24:J24" si="97">D25+D35+D37</f>
        <v>2868080</v>
      </c>
      <c r="E24" s="121" t="str">
        <f t="shared" ref="E24:F24" si="98">E86</f>
        <v>x</v>
      </c>
      <c r="F24" s="121" t="str">
        <f t="shared" si="98"/>
        <v>x</v>
      </c>
      <c r="G24" s="153">
        <f t="shared" ref="G24" si="99">G25+G35+G37</f>
        <v>0</v>
      </c>
      <c r="H24" s="128" t="str">
        <f t="shared" ref="H24:I24" si="100">H86</f>
        <v>x</v>
      </c>
      <c r="I24" s="128" t="str">
        <f t="shared" si="100"/>
        <v>x</v>
      </c>
      <c r="J24" s="124">
        <f t="shared" si="97"/>
        <v>986648</v>
      </c>
      <c r="K24" s="124">
        <f t="shared" ref="K24" si="101">K25+K35+K37</f>
        <v>986648</v>
      </c>
      <c r="L24" s="128" t="str">
        <f t="shared" ref="L24:M24" si="102">L86</f>
        <v>x</v>
      </c>
      <c r="M24" s="128" t="str">
        <f t="shared" si="102"/>
        <v>x</v>
      </c>
      <c r="N24" s="153">
        <f t="shared" ref="N24" si="103">N25+N35+N37</f>
        <v>0</v>
      </c>
      <c r="O24" s="128" t="str">
        <f t="shared" ref="O24:P24" si="104">O86</f>
        <v>x</v>
      </c>
      <c r="P24" s="128" t="str">
        <f t="shared" si="104"/>
        <v>x</v>
      </c>
    </row>
    <row r="25" spans="1:16" s="26" customFormat="1" ht="31.5" x14ac:dyDescent="0.25">
      <c r="A25" s="25" t="s">
        <v>179</v>
      </c>
      <c r="B25" s="25" t="s">
        <v>15</v>
      </c>
      <c r="C25" s="126">
        <f t="shared" ref="C25" si="105">C26+C27+C28+C29+C30+C31+C32+C33</f>
        <v>2805139</v>
      </c>
      <c r="D25" s="126">
        <f t="shared" ref="D25:J25" si="106">D26+D27+D28+D29+D30+D31+D32+D33</f>
        <v>2805139</v>
      </c>
      <c r="E25" s="128" t="s">
        <v>556</v>
      </c>
      <c r="F25" s="128" t="s">
        <v>556</v>
      </c>
      <c r="G25" s="154">
        <f t="shared" ref="G25" si="107">G26+G27+G28+G29+G30+G31+G32+G33</f>
        <v>0</v>
      </c>
      <c r="H25" s="128" t="s">
        <v>556</v>
      </c>
      <c r="I25" s="128" t="s">
        <v>556</v>
      </c>
      <c r="J25" s="126">
        <f t="shared" si="106"/>
        <v>965048</v>
      </c>
      <c r="K25" s="126">
        <f t="shared" ref="K25" si="108">K26+K27+K28+K29+K30+K31+K32+K33</f>
        <v>965048</v>
      </c>
      <c r="L25" s="128" t="s">
        <v>556</v>
      </c>
      <c r="M25" s="128" t="s">
        <v>556</v>
      </c>
      <c r="N25" s="154">
        <f t="shared" ref="N25" si="109">N26+N27+N28+N29+N30+N31+N32+N33</f>
        <v>0</v>
      </c>
      <c r="O25" s="128" t="s">
        <v>556</v>
      </c>
      <c r="P25" s="128" t="s">
        <v>556</v>
      </c>
    </row>
    <row r="26" spans="1:16" ht="31.5" x14ac:dyDescent="0.25">
      <c r="A26" s="28" t="s">
        <v>180</v>
      </c>
      <c r="B26" s="28" t="s">
        <v>16</v>
      </c>
      <c r="C26" s="128">
        <f>+D26+G26</f>
        <v>2544152</v>
      </c>
      <c r="D26" s="128">
        <v>2544152</v>
      </c>
      <c r="E26" s="128" t="s">
        <v>556</v>
      </c>
      <c r="F26" s="128" t="s">
        <v>556</v>
      </c>
      <c r="G26" s="155">
        <v>0</v>
      </c>
      <c r="H26" s="128" t="s">
        <v>556</v>
      </c>
      <c r="I26" s="128" t="s">
        <v>556</v>
      </c>
      <c r="J26" s="128">
        <f>+K26+N26</f>
        <v>871802</v>
      </c>
      <c r="K26" s="128">
        <v>871802</v>
      </c>
      <c r="L26" s="128" t="s">
        <v>556</v>
      </c>
      <c r="M26" s="128" t="s">
        <v>556</v>
      </c>
      <c r="N26" s="155">
        <v>0</v>
      </c>
      <c r="O26" s="128" t="s">
        <v>556</v>
      </c>
      <c r="P26" s="128" t="s">
        <v>556</v>
      </c>
    </row>
    <row r="27" spans="1:16" ht="31.5" x14ac:dyDescent="0.25">
      <c r="A27" s="28" t="s">
        <v>181</v>
      </c>
      <c r="B27" s="28" t="s">
        <v>17</v>
      </c>
      <c r="C27" s="128">
        <f t="shared" ref="C27:C34" si="110">+D27+G27</f>
        <v>173626</v>
      </c>
      <c r="D27" s="128">
        <v>173626</v>
      </c>
      <c r="E27" s="128" t="s">
        <v>556</v>
      </c>
      <c r="F27" s="128" t="s">
        <v>556</v>
      </c>
      <c r="G27" s="155"/>
      <c r="H27" s="128" t="s">
        <v>556</v>
      </c>
      <c r="I27" s="128" t="s">
        <v>556</v>
      </c>
      <c r="J27" s="128">
        <f t="shared" ref="J27:J34" si="111">+K27+N27</f>
        <v>56505</v>
      </c>
      <c r="K27" s="128">
        <v>56505</v>
      </c>
      <c r="L27" s="128" t="s">
        <v>556</v>
      </c>
      <c r="M27" s="128" t="s">
        <v>556</v>
      </c>
      <c r="N27" s="155"/>
      <c r="O27" s="128" t="s">
        <v>556</v>
      </c>
      <c r="P27" s="128" t="s">
        <v>556</v>
      </c>
    </row>
    <row r="28" spans="1:16" ht="31.5" x14ac:dyDescent="0.25">
      <c r="A28" s="28" t="s">
        <v>182</v>
      </c>
      <c r="B28" s="28" t="s">
        <v>18</v>
      </c>
      <c r="C28" s="128">
        <f t="shared" si="110"/>
        <v>0</v>
      </c>
      <c r="D28" s="128">
        <v>0</v>
      </c>
      <c r="E28" s="128" t="s">
        <v>556</v>
      </c>
      <c r="F28" s="128" t="s">
        <v>556</v>
      </c>
      <c r="G28" s="155">
        <v>0</v>
      </c>
      <c r="H28" s="128" t="s">
        <v>556</v>
      </c>
      <c r="I28" s="128" t="s">
        <v>556</v>
      </c>
      <c r="J28" s="128">
        <f t="shared" si="111"/>
        <v>0</v>
      </c>
      <c r="K28" s="128">
        <v>0</v>
      </c>
      <c r="L28" s="128" t="s">
        <v>556</v>
      </c>
      <c r="M28" s="128" t="s">
        <v>556</v>
      </c>
      <c r="N28" s="155">
        <v>0</v>
      </c>
      <c r="O28" s="128" t="s">
        <v>556</v>
      </c>
      <c r="P28" s="128" t="s">
        <v>556</v>
      </c>
    </row>
    <row r="29" spans="1:16" ht="31.5" x14ac:dyDescent="0.25">
      <c r="A29" s="28" t="s">
        <v>183</v>
      </c>
      <c r="B29" s="28" t="s">
        <v>19</v>
      </c>
      <c r="C29" s="128">
        <f t="shared" si="110"/>
        <v>51024</v>
      </c>
      <c r="D29" s="128">
        <v>51024</v>
      </c>
      <c r="E29" s="128" t="s">
        <v>556</v>
      </c>
      <c r="F29" s="128" t="s">
        <v>556</v>
      </c>
      <c r="G29" s="155"/>
      <c r="H29" s="128" t="s">
        <v>556</v>
      </c>
      <c r="I29" s="128" t="s">
        <v>556</v>
      </c>
      <c r="J29" s="128">
        <f t="shared" si="111"/>
        <v>19134</v>
      </c>
      <c r="K29" s="128">
        <v>19134</v>
      </c>
      <c r="L29" s="128" t="s">
        <v>556</v>
      </c>
      <c r="M29" s="128" t="s">
        <v>556</v>
      </c>
      <c r="N29" s="155"/>
      <c r="O29" s="128" t="s">
        <v>556</v>
      </c>
      <c r="P29" s="128" t="s">
        <v>556</v>
      </c>
    </row>
    <row r="30" spans="1:16" ht="31.5" x14ac:dyDescent="0.25">
      <c r="A30" s="28" t="s">
        <v>184</v>
      </c>
      <c r="B30" s="28" t="s">
        <v>20</v>
      </c>
      <c r="C30" s="128">
        <f t="shared" si="110"/>
        <v>1152</v>
      </c>
      <c r="D30" s="128">
        <v>1152</v>
      </c>
      <c r="E30" s="128" t="s">
        <v>556</v>
      </c>
      <c r="F30" s="128" t="s">
        <v>556</v>
      </c>
      <c r="G30" s="155"/>
      <c r="H30" s="128" t="s">
        <v>556</v>
      </c>
      <c r="I30" s="128" t="s">
        <v>556</v>
      </c>
      <c r="J30" s="128">
        <f t="shared" si="111"/>
        <v>0</v>
      </c>
      <c r="K30" s="128">
        <v>0</v>
      </c>
      <c r="L30" s="128" t="s">
        <v>556</v>
      </c>
      <c r="M30" s="128" t="s">
        <v>556</v>
      </c>
      <c r="N30" s="155"/>
      <c r="O30" s="128" t="s">
        <v>556</v>
      </c>
      <c r="P30" s="128" t="s">
        <v>556</v>
      </c>
    </row>
    <row r="31" spans="1:16" ht="31.5" x14ac:dyDescent="0.25">
      <c r="A31" s="28" t="s">
        <v>185</v>
      </c>
      <c r="B31" s="28" t="s">
        <v>21</v>
      </c>
      <c r="C31" s="128">
        <f t="shared" si="110"/>
        <v>0</v>
      </c>
      <c r="D31" s="128">
        <v>0</v>
      </c>
      <c r="E31" s="128" t="s">
        <v>556</v>
      </c>
      <c r="F31" s="128" t="s">
        <v>556</v>
      </c>
      <c r="G31" s="155">
        <v>0</v>
      </c>
      <c r="H31" s="128" t="s">
        <v>556</v>
      </c>
      <c r="I31" s="128" t="s">
        <v>556</v>
      </c>
      <c r="J31" s="128">
        <f t="shared" si="111"/>
        <v>0</v>
      </c>
      <c r="K31" s="128">
        <v>0</v>
      </c>
      <c r="L31" s="128" t="s">
        <v>556</v>
      </c>
      <c r="M31" s="128" t="s">
        <v>556</v>
      </c>
      <c r="N31" s="155">
        <v>0</v>
      </c>
      <c r="O31" s="128" t="s">
        <v>556</v>
      </c>
      <c r="P31" s="128" t="s">
        <v>556</v>
      </c>
    </row>
    <row r="32" spans="1:16" ht="31.5" x14ac:dyDescent="0.25">
      <c r="A32" s="28" t="s">
        <v>186</v>
      </c>
      <c r="B32" s="28" t="s">
        <v>22</v>
      </c>
      <c r="C32" s="128">
        <f t="shared" si="110"/>
        <v>9570</v>
      </c>
      <c r="D32" s="128">
        <v>9570</v>
      </c>
      <c r="E32" s="128" t="s">
        <v>556</v>
      </c>
      <c r="F32" s="128" t="s">
        <v>556</v>
      </c>
      <c r="G32" s="155"/>
      <c r="H32" s="128" t="s">
        <v>556</v>
      </c>
      <c r="I32" s="128" t="s">
        <v>556</v>
      </c>
      <c r="J32" s="128">
        <f t="shared" si="111"/>
        <v>3210</v>
      </c>
      <c r="K32" s="128">
        <v>3210</v>
      </c>
      <c r="L32" s="128" t="s">
        <v>556</v>
      </c>
      <c r="M32" s="128" t="s">
        <v>556</v>
      </c>
      <c r="N32" s="155"/>
      <c r="O32" s="128" t="s">
        <v>556</v>
      </c>
      <c r="P32" s="128" t="s">
        <v>556</v>
      </c>
    </row>
    <row r="33" spans="1:16" ht="31.5" x14ac:dyDescent="0.25">
      <c r="A33" s="28" t="s">
        <v>187</v>
      </c>
      <c r="B33" s="28" t="s">
        <v>23</v>
      </c>
      <c r="C33" s="128">
        <f t="shared" si="110"/>
        <v>25615</v>
      </c>
      <c r="D33" s="128">
        <v>25615</v>
      </c>
      <c r="E33" s="128" t="s">
        <v>556</v>
      </c>
      <c r="F33" s="128" t="s">
        <v>556</v>
      </c>
      <c r="G33" s="155"/>
      <c r="H33" s="128" t="s">
        <v>556</v>
      </c>
      <c r="I33" s="128" t="s">
        <v>556</v>
      </c>
      <c r="J33" s="128">
        <f t="shared" si="111"/>
        <v>14397</v>
      </c>
      <c r="K33" s="128">
        <v>14397</v>
      </c>
      <c r="L33" s="128" t="s">
        <v>556</v>
      </c>
      <c r="M33" s="128" t="s">
        <v>556</v>
      </c>
      <c r="N33" s="155"/>
      <c r="O33" s="128" t="s">
        <v>556</v>
      </c>
      <c r="P33" s="128" t="s">
        <v>556</v>
      </c>
    </row>
    <row r="34" spans="1:16" x14ac:dyDescent="0.25">
      <c r="A34" s="29"/>
      <c r="B34" s="29" t="s">
        <v>24</v>
      </c>
      <c r="C34" s="128">
        <f t="shared" si="110"/>
        <v>0</v>
      </c>
      <c r="D34" s="128">
        <v>0</v>
      </c>
      <c r="E34" s="128" t="s">
        <v>556</v>
      </c>
      <c r="F34" s="128" t="s">
        <v>556</v>
      </c>
      <c r="G34" s="155">
        <v>0</v>
      </c>
      <c r="H34" s="128" t="s">
        <v>556</v>
      </c>
      <c r="I34" s="128" t="s">
        <v>556</v>
      </c>
      <c r="J34" s="128">
        <f t="shared" si="111"/>
        <v>0</v>
      </c>
      <c r="K34" s="128">
        <v>0</v>
      </c>
      <c r="L34" s="128" t="s">
        <v>556</v>
      </c>
      <c r="M34" s="128" t="s">
        <v>556</v>
      </c>
      <c r="N34" s="155">
        <v>0</v>
      </c>
      <c r="O34" s="128" t="s">
        <v>556</v>
      </c>
      <c r="P34" s="128" t="s">
        <v>556</v>
      </c>
    </row>
    <row r="35" spans="1:16" s="26" customFormat="1" ht="31.5" x14ac:dyDescent="0.25">
      <c r="A35" s="25" t="s">
        <v>188</v>
      </c>
      <c r="B35" s="25" t="s">
        <v>25</v>
      </c>
      <c r="C35" s="126">
        <f t="shared" ref="C35:P35" si="112">C36</f>
        <v>0</v>
      </c>
      <c r="D35" s="126">
        <f t="shared" si="112"/>
        <v>0</v>
      </c>
      <c r="E35" s="127" t="str">
        <f t="shared" si="112"/>
        <v>x</v>
      </c>
      <c r="F35" s="127" t="str">
        <f t="shared" si="112"/>
        <v>x</v>
      </c>
      <c r="G35" s="154">
        <f t="shared" si="112"/>
        <v>0</v>
      </c>
      <c r="H35" s="127" t="str">
        <f t="shared" si="112"/>
        <v>x</v>
      </c>
      <c r="I35" s="127" t="str">
        <f t="shared" si="112"/>
        <v>x</v>
      </c>
      <c r="J35" s="126">
        <f t="shared" si="112"/>
        <v>0</v>
      </c>
      <c r="K35" s="126">
        <f t="shared" si="112"/>
        <v>0</v>
      </c>
      <c r="L35" s="127" t="str">
        <f t="shared" si="112"/>
        <v>x</v>
      </c>
      <c r="M35" s="127" t="str">
        <f t="shared" si="112"/>
        <v>x</v>
      </c>
      <c r="N35" s="154">
        <f t="shared" si="112"/>
        <v>0</v>
      </c>
      <c r="O35" s="127" t="str">
        <f t="shared" si="112"/>
        <v>x</v>
      </c>
      <c r="P35" s="127" t="str">
        <f t="shared" si="112"/>
        <v>x</v>
      </c>
    </row>
    <row r="36" spans="1:16" ht="29.25" customHeight="1" x14ac:dyDescent="0.25">
      <c r="A36" s="30" t="s">
        <v>189</v>
      </c>
      <c r="B36" s="30" t="s">
        <v>26</v>
      </c>
      <c r="C36" s="128">
        <f>+D36+G36</f>
        <v>0</v>
      </c>
      <c r="D36" s="128">
        <v>0</v>
      </c>
      <c r="E36" s="128" t="s">
        <v>556</v>
      </c>
      <c r="F36" s="128" t="s">
        <v>556</v>
      </c>
      <c r="G36" s="155">
        <v>0</v>
      </c>
      <c r="H36" s="128" t="s">
        <v>556</v>
      </c>
      <c r="I36" s="128" t="s">
        <v>556</v>
      </c>
      <c r="J36" s="128">
        <f>+K36+N36</f>
        <v>0</v>
      </c>
      <c r="K36" s="128">
        <v>0</v>
      </c>
      <c r="L36" s="128" t="s">
        <v>556</v>
      </c>
      <c r="M36" s="128" t="s">
        <v>556</v>
      </c>
      <c r="N36" s="155">
        <v>0</v>
      </c>
      <c r="O36" s="128" t="s">
        <v>556</v>
      </c>
      <c r="P36" s="128" t="s">
        <v>556</v>
      </c>
    </row>
    <row r="37" spans="1:16" s="26" customFormat="1" ht="31.5" x14ac:dyDescent="0.25">
      <c r="A37" s="25" t="s">
        <v>190</v>
      </c>
      <c r="B37" s="25" t="s">
        <v>27</v>
      </c>
      <c r="C37" s="124">
        <f t="shared" ref="C37" si="113">C38+C39+C40+C41+C42+C43</f>
        <v>62941</v>
      </c>
      <c r="D37" s="124">
        <f t="shared" ref="D37:J37" si="114">D38+D39+D40+D41+D42+D43</f>
        <v>62941</v>
      </c>
      <c r="E37" s="128" t="s">
        <v>556</v>
      </c>
      <c r="F37" s="128" t="s">
        <v>556</v>
      </c>
      <c r="G37" s="153">
        <f t="shared" ref="G37" si="115">G38+G39+G40+G41+G42+G43</f>
        <v>0</v>
      </c>
      <c r="H37" s="125" t="s">
        <v>556</v>
      </c>
      <c r="I37" s="125" t="s">
        <v>556</v>
      </c>
      <c r="J37" s="124">
        <f t="shared" si="114"/>
        <v>21600</v>
      </c>
      <c r="K37" s="124">
        <f t="shared" ref="K37" si="116">K38+K39+K40+K41+K42+K43</f>
        <v>21600</v>
      </c>
      <c r="L37" s="125" t="s">
        <v>556</v>
      </c>
      <c r="M37" s="125" t="s">
        <v>556</v>
      </c>
      <c r="N37" s="153">
        <f t="shared" ref="N37" si="117">N38+N39+N40+N41+N42+N43</f>
        <v>0</v>
      </c>
      <c r="O37" s="125" t="s">
        <v>556</v>
      </c>
      <c r="P37" s="125" t="s">
        <v>556</v>
      </c>
    </row>
    <row r="38" spans="1:16" ht="31.5" x14ac:dyDescent="0.25">
      <c r="A38" s="28" t="s">
        <v>191</v>
      </c>
      <c r="B38" s="28" t="s">
        <v>28</v>
      </c>
      <c r="C38" s="128">
        <f t="shared" ref="C38:C43" si="118">+D38+G38</f>
        <v>0</v>
      </c>
      <c r="D38" s="128">
        <v>0</v>
      </c>
      <c r="E38" s="128" t="s">
        <v>556</v>
      </c>
      <c r="F38" s="128" t="s">
        <v>556</v>
      </c>
      <c r="G38" s="155">
        <v>0</v>
      </c>
      <c r="H38" s="128" t="s">
        <v>556</v>
      </c>
      <c r="I38" s="128" t="s">
        <v>556</v>
      </c>
      <c r="J38" s="128">
        <f t="shared" ref="J38:J43" si="119">+K38+N38</f>
        <v>0</v>
      </c>
      <c r="K38" s="128">
        <v>0</v>
      </c>
      <c r="L38" s="128" t="s">
        <v>556</v>
      </c>
      <c r="M38" s="128" t="s">
        <v>556</v>
      </c>
      <c r="N38" s="155">
        <v>0</v>
      </c>
      <c r="O38" s="128" t="s">
        <v>556</v>
      </c>
      <c r="P38" s="128" t="s">
        <v>556</v>
      </c>
    </row>
    <row r="39" spans="1:16" ht="31.5" x14ac:dyDescent="0.25">
      <c r="A39" s="28" t="s">
        <v>192</v>
      </c>
      <c r="B39" s="28" t="s">
        <v>29</v>
      </c>
      <c r="C39" s="128">
        <f t="shared" si="118"/>
        <v>0</v>
      </c>
      <c r="D39" s="128">
        <v>0</v>
      </c>
      <c r="E39" s="128" t="s">
        <v>556</v>
      </c>
      <c r="F39" s="128" t="s">
        <v>556</v>
      </c>
      <c r="G39" s="155">
        <v>0</v>
      </c>
      <c r="H39" s="128" t="s">
        <v>556</v>
      </c>
      <c r="I39" s="128" t="s">
        <v>556</v>
      </c>
      <c r="J39" s="128">
        <f t="shared" si="119"/>
        <v>0</v>
      </c>
      <c r="K39" s="128">
        <v>0</v>
      </c>
      <c r="L39" s="128" t="s">
        <v>556</v>
      </c>
      <c r="M39" s="128" t="s">
        <v>556</v>
      </c>
      <c r="N39" s="155">
        <v>0</v>
      </c>
      <c r="O39" s="128" t="s">
        <v>556</v>
      </c>
      <c r="P39" s="128" t="s">
        <v>556</v>
      </c>
    </row>
    <row r="40" spans="1:16" ht="31.5" x14ac:dyDescent="0.25">
      <c r="A40" s="28" t="s">
        <v>193</v>
      </c>
      <c r="B40" s="28" t="s">
        <v>30</v>
      </c>
      <c r="C40" s="128">
        <f t="shared" si="118"/>
        <v>0</v>
      </c>
      <c r="D40" s="128">
        <v>0</v>
      </c>
      <c r="E40" s="128" t="s">
        <v>556</v>
      </c>
      <c r="F40" s="128" t="s">
        <v>556</v>
      </c>
      <c r="G40" s="155">
        <v>0</v>
      </c>
      <c r="H40" s="128" t="s">
        <v>556</v>
      </c>
      <c r="I40" s="128" t="s">
        <v>556</v>
      </c>
      <c r="J40" s="128">
        <f t="shared" si="119"/>
        <v>0</v>
      </c>
      <c r="K40" s="128">
        <v>0</v>
      </c>
      <c r="L40" s="128" t="s">
        <v>556</v>
      </c>
      <c r="M40" s="128" t="s">
        <v>556</v>
      </c>
      <c r="N40" s="155">
        <v>0</v>
      </c>
      <c r="O40" s="128" t="s">
        <v>556</v>
      </c>
      <c r="P40" s="128" t="s">
        <v>556</v>
      </c>
    </row>
    <row r="41" spans="1:16" ht="31.5" x14ac:dyDescent="0.25">
      <c r="A41" s="31" t="s">
        <v>194</v>
      </c>
      <c r="B41" s="31" t="s">
        <v>31</v>
      </c>
      <c r="C41" s="128">
        <f t="shared" si="118"/>
        <v>0</v>
      </c>
      <c r="D41" s="128">
        <v>0</v>
      </c>
      <c r="E41" s="128" t="s">
        <v>556</v>
      </c>
      <c r="F41" s="128" t="s">
        <v>556</v>
      </c>
      <c r="G41" s="155">
        <v>0</v>
      </c>
      <c r="H41" s="128" t="s">
        <v>556</v>
      </c>
      <c r="I41" s="128" t="s">
        <v>556</v>
      </c>
      <c r="J41" s="128">
        <f t="shared" si="119"/>
        <v>0</v>
      </c>
      <c r="K41" s="128">
        <v>0</v>
      </c>
      <c r="L41" s="128" t="s">
        <v>556</v>
      </c>
      <c r="M41" s="128" t="s">
        <v>556</v>
      </c>
      <c r="N41" s="155">
        <v>0</v>
      </c>
      <c r="O41" s="128" t="s">
        <v>556</v>
      </c>
      <c r="P41" s="128" t="s">
        <v>556</v>
      </c>
    </row>
    <row r="42" spans="1:16" ht="31.5" x14ac:dyDescent="0.25">
      <c r="A42" s="31" t="s">
        <v>195</v>
      </c>
      <c r="B42" s="31" t="s">
        <v>1</v>
      </c>
      <c r="C42" s="128">
        <f t="shared" si="118"/>
        <v>0</v>
      </c>
      <c r="D42" s="128">
        <v>0</v>
      </c>
      <c r="E42" s="128" t="s">
        <v>556</v>
      </c>
      <c r="F42" s="128" t="s">
        <v>556</v>
      </c>
      <c r="G42" s="155">
        <v>0</v>
      </c>
      <c r="H42" s="128" t="s">
        <v>556</v>
      </c>
      <c r="I42" s="128" t="s">
        <v>556</v>
      </c>
      <c r="J42" s="128">
        <f t="shared" si="119"/>
        <v>0</v>
      </c>
      <c r="K42" s="128">
        <v>0</v>
      </c>
      <c r="L42" s="128" t="s">
        <v>556</v>
      </c>
      <c r="M42" s="128" t="s">
        <v>556</v>
      </c>
      <c r="N42" s="155">
        <v>0</v>
      </c>
      <c r="O42" s="128" t="s">
        <v>556</v>
      </c>
      <c r="P42" s="128" t="s">
        <v>556</v>
      </c>
    </row>
    <row r="43" spans="1:16" ht="31.5" x14ac:dyDescent="0.25">
      <c r="A43" s="31" t="s">
        <v>196</v>
      </c>
      <c r="B43" s="31" t="s">
        <v>32</v>
      </c>
      <c r="C43" s="128">
        <f t="shared" si="118"/>
        <v>62941</v>
      </c>
      <c r="D43" s="128">
        <v>62941</v>
      </c>
      <c r="E43" s="128" t="s">
        <v>556</v>
      </c>
      <c r="F43" s="128" t="s">
        <v>556</v>
      </c>
      <c r="G43" s="155"/>
      <c r="H43" s="128" t="s">
        <v>556</v>
      </c>
      <c r="I43" s="128" t="s">
        <v>556</v>
      </c>
      <c r="J43" s="128">
        <f t="shared" si="119"/>
        <v>21600</v>
      </c>
      <c r="K43" s="128">
        <v>21600</v>
      </c>
      <c r="L43" s="128" t="s">
        <v>556</v>
      </c>
      <c r="M43" s="128" t="s">
        <v>556</v>
      </c>
      <c r="N43" s="155"/>
      <c r="O43" s="128" t="s">
        <v>556</v>
      </c>
      <c r="P43" s="128" t="s">
        <v>556</v>
      </c>
    </row>
    <row r="44" spans="1:16" s="26" customFormat="1" x14ac:dyDescent="0.25">
      <c r="A44" s="25" t="s">
        <v>197</v>
      </c>
      <c r="B44" s="25" t="s">
        <v>3</v>
      </c>
      <c r="C44" s="126">
        <f t="shared" ref="C44" si="120">C45+C60+C59+C62+C65+C66+C67+C68+C69+C70</f>
        <v>326389624</v>
      </c>
      <c r="D44" s="126">
        <f t="shared" ref="D44:J44" si="121">D45+D60+D59+D62+D65+D66+D67+D68+D69+D70</f>
        <v>96595900</v>
      </c>
      <c r="E44" s="128" t="s">
        <v>556</v>
      </c>
      <c r="F44" s="128" t="s">
        <v>556</v>
      </c>
      <c r="G44" s="154">
        <f t="shared" ref="G44" si="122">G45+G60+G59+G62+G65+G66+G67+G68+G69+G70</f>
        <v>229793724</v>
      </c>
      <c r="H44" s="127" t="s">
        <v>556</v>
      </c>
      <c r="I44" s="127" t="s">
        <v>556</v>
      </c>
      <c r="J44" s="126">
        <f t="shared" si="121"/>
        <v>89418707</v>
      </c>
      <c r="K44" s="126">
        <f t="shared" ref="K44" si="123">K45+K60+K59+K62+K65+K66+K67+K68+K69+K70</f>
        <v>45551785</v>
      </c>
      <c r="L44" s="127" t="s">
        <v>556</v>
      </c>
      <c r="M44" s="127" t="s">
        <v>556</v>
      </c>
      <c r="N44" s="154">
        <f t="shared" ref="N44" si="124">N45+N60+N59+N62+N65+N66+N67+N68+N69+N70</f>
        <v>43866922</v>
      </c>
      <c r="O44" s="127" t="s">
        <v>556</v>
      </c>
      <c r="P44" s="127" t="s">
        <v>556</v>
      </c>
    </row>
    <row r="45" spans="1:16" s="26" customFormat="1" ht="31.5" x14ac:dyDescent="0.25">
      <c r="A45" s="25" t="s">
        <v>198</v>
      </c>
      <c r="B45" s="25" t="s">
        <v>33</v>
      </c>
      <c r="C45" s="120">
        <f t="shared" ref="C45" si="125">C46+C47+C48+C49+C50+C51+C52+C53+C55</f>
        <v>326379087</v>
      </c>
      <c r="D45" s="120">
        <f t="shared" ref="D45:J45" si="126">D46+D47+D48+D49+D50+D51+D52+D53+D55</f>
        <v>96585363</v>
      </c>
      <c r="E45" s="128" t="s">
        <v>556</v>
      </c>
      <c r="F45" s="128" t="s">
        <v>556</v>
      </c>
      <c r="G45" s="152">
        <f t="shared" ref="G45" si="127">G46+G47+G48+G49+G50+G51+G52+G53+G55</f>
        <v>229793724</v>
      </c>
      <c r="H45" s="121" t="s">
        <v>556</v>
      </c>
      <c r="I45" s="121" t="s">
        <v>556</v>
      </c>
      <c r="J45" s="120">
        <f t="shared" si="126"/>
        <v>89414961</v>
      </c>
      <c r="K45" s="120">
        <f t="shared" ref="K45" si="128">K46+K47+K48+K49+K50+K51+K52+K53+K55</f>
        <v>45548039</v>
      </c>
      <c r="L45" s="121" t="s">
        <v>556</v>
      </c>
      <c r="M45" s="121" t="s">
        <v>556</v>
      </c>
      <c r="N45" s="152">
        <f t="shared" ref="N45" si="129">N46+N47+N48+N49+N50+N51+N52+N53+N55</f>
        <v>43866922</v>
      </c>
      <c r="O45" s="121" t="s">
        <v>556</v>
      </c>
      <c r="P45" s="121" t="s">
        <v>556</v>
      </c>
    </row>
    <row r="46" spans="1:16" ht="31.5" x14ac:dyDescent="0.25">
      <c r="A46" s="28" t="s">
        <v>199</v>
      </c>
      <c r="B46" s="28" t="s">
        <v>34</v>
      </c>
      <c r="C46" s="128">
        <f t="shared" ref="C46:C52" si="130">+D46+G46</f>
        <v>16983</v>
      </c>
      <c r="D46" s="128">
        <v>16983</v>
      </c>
      <c r="E46" s="128" t="s">
        <v>556</v>
      </c>
      <c r="F46" s="128" t="s">
        <v>556</v>
      </c>
      <c r="G46" s="155"/>
      <c r="H46" s="128" t="s">
        <v>556</v>
      </c>
      <c r="I46" s="128" t="s">
        <v>556</v>
      </c>
      <c r="J46" s="128">
        <f t="shared" ref="J46:J52" si="131">+K46+N46</f>
        <v>6206</v>
      </c>
      <c r="K46" s="128">
        <v>6206</v>
      </c>
      <c r="L46" s="128" t="s">
        <v>556</v>
      </c>
      <c r="M46" s="128" t="s">
        <v>556</v>
      </c>
      <c r="N46" s="155"/>
      <c r="O46" s="128" t="s">
        <v>556</v>
      </c>
      <c r="P46" s="128" t="s">
        <v>556</v>
      </c>
    </row>
    <row r="47" spans="1:16" ht="31.5" x14ac:dyDescent="0.25">
      <c r="A47" s="28" t="s">
        <v>200</v>
      </c>
      <c r="B47" s="28" t="s">
        <v>35</v>
      </c>
      <c r="C47" s="128">
        <f t="shared" si="130"/>
        <v>1977</v>
      </c>
      <c r="D47" s="128">
        <v>1977</v>
      </c>
      <c r="E47" s="128" t="s">
        <v>556</v>
      </c>
      <c r="F47" s="128" t="s">
        <v>556</v>
      </c>
      <c r="G47" s="155"/>
      <c r="H47" s="128" t="s">
        <v>556</v>
      </c>
      <c r="I47" s="128" t="s">
        <v>556</v>
      </c>
      <c r="J47" s="128">
        <f t="shared" si="131"/>
        <v>1000</v>
      </c>
      <c r="K47" s="128">
        <v>1000</v>
      </c>
      <c r="L47" s="128" t="s">
        <v>556</v>
      </c>
      <c r="M47" s="128" t="s">
        <v>556</v>
      </c>
      <c r="N47" s="155"/>
      <c r="O47" s="128" t="s">
        <v>556</v>
      </c>
      <c r="P47" s="128" t="s">
        <v>556</v>
      </c>
    </row>
    <row r="48" spans="1:16" ht="31.5" x14ac:dyDescent="0.25">
      <c r="A48" s="28" t="s">
        <v>201</v>
      </c>
      <c r="B48" s="28" t="s">
        <v>36</v>
      </c>
      <c r="C48" s="128">
        <f t="shared" si="130"/>
        <v>46851</v>
      </c>
      <c r="D48" s="128">
        <v>33805</v>
      </c>
      <c r="E48" s="128" t="s">
        <v>556</v>
      </c>
      <c r="F48" s="128" t="s">
        <v>556</v>
      </c>
      <c r="G48" s="155">
        <v>13046</v>
      </c>
      <c r="H48" s="128" t="s">
        <v>556</v>
      </c>
      <c r="I48" s="128" t="s">
        <v>556</v>
      </c>
      <c r="J48" s="128">
        <f t="shared" si="131"/>
        <v>13701</v>
      </c>
      <c r="K48" s="128">
        <v>13701</v>
      </c>
      <c r="L48" s="128" t="s">
        <v>556</v>
      </c>
      <c r="M48" s="128" t="s">
        <v>556</v>
      </c>
      <c r="N48" s="155"/>
      <c r="O48" s="128" t="s">
        <v>556</v>
      </c>
      <c r="P48" s="128" t="s">
        <v>556</v>
      </c>
    </row>
    <row r="49" spans="1:16" ht="31.5" x14ac:dyDescent="0.25">
      <c r="A49" s="28" t="s">
        <v>202</v>
      </c>
      <c r="B49" s="28" t="s">
        <v>37</v>
      </c>
      <c r="C49" s="128">
        <f t="shared" si="130"/>
        <v>2931</v>
      </c>
      <c r="D49" s="128">
        <v>2311</v>
      </c>
      <c r="E49" s="128" t="s">
        <v>556</v>
      </c>
      <c r="F49" s="128" t="s">
        <v>556</v>
      </c>
      <c r="G49" s="155">
        <v>620</v>
      </c>
      <c r="H49" s="128" t="s">
        <v>556</v>
      </c>
      <c r="I49" s="128" t="s">
        <v>556</v>
      </c>
      <c r="J49" s="128">
        <f t="shared" si="131"/>
        <v>1035</v>
      </c>
      <c r="K49" s="128">
        <v>1035</v>
      </c>
      <c r="L49" s="128" t="s">
        <v>556</v>
      </c>
      <c r="M49" s="128" t="s">
        <v>556</v>
      </c>
      <c r="N49" s="155"/>
      <c r="O49" s="128" t="s">
        <v>556</v>
      </c>
      <c r="P49" s="128" t="s">
        <v>556</v>
      </c>
    </row>
    <row r="50" spans="1:16" ht="31.5" x14ac:dyDescent="0.25">
      <c r="A50" s="28" t="s">
        <v>203</v>
      </c>
      <c r="B50" s="28" t="s">
        <v>38</v>
      </c>
      <c r="C50" s="128">
        <f t="shared" si="130"/>
        <v>0</v>
      </c>
      <c r="D50" s="128">
        <v>0</v>
      </c>
      <c r="E50" s="128" t="s">
        <v>556</v>
      </c>
      <c r="F50" s="128" t="s">
        <v>556</v>
      </c>
      <c r="G50" s="155">
        <v>0</v>
      </c>
      <c r="H50" s="128" t="s">
        <v>556</v>
      </c>
      <c r="I50" s="128" t="s">
        <v>556</v>
      </c>
      <c r="J50" s="128">
        <f t="shared" si="131"/>
        <v>0</v>
      </c>
      <c r="K50" s="128">
        <v>0</v>
      </c>
      <c r="L50" s="128" t="s">
        <v>556</v>
      </c>
      <c r="M50" s="128" t="s">
        <v>556</v>
      </c>
      <c r="N50" s="155">
        <v>0</v>
      </c>
      <c r="O50" s="128" t="s">
        <v>556</v>
      </c>
      <c r="P50" s="128" t="s">
        <v>556</v>
      </c>
    </row>
    <row r="51" spans="1:16" ht="31.5" x14ac:dyDescent="0.25">
      <c r="A51" s="28" t="s">
        <v>204</v>
      </c>
      <c r="B51" s="28" t="s">
        <v>39</v>
      </c>
      <c r="C51" s="128">
        <f t="shared" si="130"/>
        <v>2689</v>
      </c>
      <c r="D51" s="128">
        <v>2689</v>
      </c>
      <c r="E51" s="128" t="s">
        <v>556</v>
      </c>
      <c r="F51" s="128" t="s">
        <v>556</v>
      </c>
      <c r="G51" s="155"/>
      <c r="H51" s="128" t="s">
        <v>556</v>
      </c>
      <c r="I51" s="128" t="s">
        <v>556</v>
      </c>
      <c r="J51" s="128">
        <f t="shared" si="131"/>
        <v>1695</v>
      </c>
      <c r="K51" s="128">
        <v>1695</v>
      </c>
      <c r="L51" s="128" t="s">
        <v>556</v>
      </c>
      <c r="M51" s="128" t="s">
        <v>556</v>
      </c>
      <c r="N51" s="155"/>
      <c r="O51" s="128" t="s">
        <v>556</v>
      </c>
      <c r="P51" s="128" t="s">
        <v>556</v>
      </c>
    </row>
    <row r="52" spans="1:16" ht="31.5" x14ac:dyDescent="0.25">
      <c r="A52" s="28" t="s">
        <v>205</v>
      </c>
      <c r="B52" s="28" t="s">
        <v>40</v>
      </c>
      <c r="C52" s="128">
        <f t="shared" si="130"/>
        <v>9403</v>
      </c>
      <c r="D52" s="128">
        <v>7904</v>
      </c>
      <c r="E52" s="128" t="s">
        <v>556</v>
      </c>
      <c r="F52" s="128" t="s">
        <v>556</v>
      </c>
      <c r="G52" s="155">
        <v>1499</v>
      </c>
      <c r="H52" s="128" t="s">
        <v>556</v>
      </c>
      <c r="I52" s="128" t="s">
        <v>556</v>
      </c>
      <c r="J52" s="128">
        <f t="shared" si="131"/>
        <v>3528</v>
      </c>
      <c r="K52" s="128">
        <v>3528</v>
      </c>
      <c r="L52" s="128" t="s">
        <v>556</v>
      </c>
      <c r="M52" s="128" t="s">
        <v>556</v>
      </c>
      <c r="N52" s="155"/>
      <c r="O52" s="128" t="s">
        <v>556</v>
      </c>
      <c r="P52" s="128" t="s">
        <v>556</v>
      </c>
    </row>
    <row r="53" spans="1:16" s="26" customFormat="1" ht="31.5" x14ac:dyDescent="0.25">
      <c r="A53" s="25" t="s">
        <v>206</v>
      </c>
      <c r="B53" s="25" t="s">
        <v>41</v>
      </c>
      <c r="C53" s="120">
        <f t="shared" ref="C53" si="132">C54+C90</f>
        <v>326150925</v>
      </c>
      <c r="D53" s="120">
        <f t="shared" ref="D53:J53" si="133">D54+D90</f>
        <v>96406465</v>
      </c>
      <c r="E53" s="128" t="s">
        <v>556</v>
      </c>
      <c r="F53" s="128" t="s">
        <v>556</v>
      </c>
      <c r="G53" s="152">
        <f t="shared" ref="G53" si="134">G54+G90</f>
        <v>229744460</v>
      </c>
      <c r="H53" s="121" t="s">
        <v>556</v>
      </c>
      <c r="I53" s="121" t="s">
        <v>556</v>
      </c>
      <c r="J53" s="120">
        <f t="shared" si="133"/>
        <v>89335235</v>
      </c>
      <c r="K53" s="120">
        <f t="shared" ref="K53" si="135">K54+K90</f>
        <v>45468313</v>
      </c>
      <c r="L53" s="121" t="s">
        <v>556</v>
      </c>
      <c r="M53" s="121" t="s">
        <v>556</v>
      </c>
      <c r="N53" s="152">
        <f t="shared" ref="N53" si="136">N54+N90</f>
        <v>43866922</v>
      </c>
      <c r="O53" s="121" t="s">
        <v>556</v>
      </c>
      <c r="P53" s="121" t="s">
        <v>556</v>
      </c>
    </row>
    <row r="54" spans="1:16" s="33" customFormat="1" ht="31.5" x14ac:dyDescent="0.25">
      <c r="A54" s="32" t="s">
        <v>207</v>
      </c>
      <c r="B54" s="32" t="s">
        <v>42</v>
      </c>
      <c r="C54" s="128">
        <f>+D54+G54</f>
        <v>2030</v>
      </c>
      <c r="D54" s="128">
        <v>2030</v>
      </c>
      <c r="E54" s="128" t="s">
        <v>556</v>
      </c>
      <c r="F54" s="128" t="s">
        <v>556</v>
      </c>
      <c r="G54" s="155"/>
      <c r="H54" s="128" t="s">
        <v>556</v>
      </c>
      <c r="I54" s="128" t="s">
        <v>556</v>
      </c>
      <c r="J54" s="128">
        <f>+K54+N54</f>
        <v>0</v>
      </c>
      <c r="K54" s="128">
        <v>0</v>
      </c>
      <c r="L54" s="128" t="s">
        <v>556</v>
      </c>
      <c r="M54" s="128" t="s">
        <v>556</v>
      </c>
      <c r="N54" s="155"/>
      <c r="O54" s="128" t="s">
        <v>556</v>
      </c>
      <c r="P54" s="128" t="s">
        <v>556</v>
      </c>
    </row>
    <row r="55" spans="1:16" ht="31.5" x14ac:dyDescent="0.25">
      <c r="A55" s="28" t="s">
        <v>208</v>
      </c>
      <c r="B55" s="28" t="s">
        <v>43</v>
      </c>
      <c r="C55" s="123">
        <f t="shared" ref="C55" si="137">C56+C57+C58</f>
        <v>147328</v>
      </c>
      <c r="D55" s="123">
        <f t="shared" ref="D55:J55" si="138">D56+D57+D58</f>
        <v>113229</v>
      </c>
      <c r="E55" s="128" t="s">
        <v>556</v>
      </c>
      <c r="F55" s="128" t="s">
        <v>556</v>
      </c>
      <c r="G55" s="132">
        <f t="shared" ref="G55" si="139">G56+G57+G58</f>
        <v>34099</v>
      </c>
      <c r="H55" s="123" t="s">
        <v>556</v>
      </c>
      <c r="I55" s="123" t="s">
        <v>556</v>
      </c>
      <c r="J55" s="123">
        <f t="shared" si="138"/>
        <v>52561</v>
      </c>
      <c r="K55" s="123">
        <f t="shared" ref="K55" si="140">K56+K57+K58</f>
        <v>52561</v>
      </c>
      <c r="L55" s="123" t="s">
        <v>556</v>
      </c>
      <c r="M55" s="123" t="s">
        <v>556</v>
      </c>
      <c r="N55" s="132">
        <f t="shared" ref="N55" si="141">N56+N57+N58</f>
        <v>0</v>
      </c>
      <c r="O55" s="123" t="s">
        <v>556</v>
      </c>
      <c r="P55" s="123" t="s">
        <v>556</v>
      </c>
    </row>
    <row r="56" spans="1:16" x14ac:dyDescent="0.25">
      <c r="A56" s="28"/>
      <c r="B56" s="28" t="s">
        <v>44</v>
      </c>
      <c r="C56" s="128">
        <f t="shared" ref="C56:C59" si="142">+D56+G56</f>
        <v>134250</v>
      </c>
      <c r="D56" s="128">
        <v>102122</v>
      </c>
      <c r="E56" s="128" t="s">
        <v>556</v>
      </c>
      <c r="F56" s="128" t="s">
        <v>556</v>
      </c>
      <c r="G56" s="155">
        <v>32128</v>
      </c>
      <c r="H56" s="128" t="s">
        <v>556</v>
      </c>
      <c r="I56" s="128" t="s">
        <v>556</v>
      </c>
      <c r="J56" s="128">
        <f t="shared" ref="J56:J59" si="143">+K56+N56</f>
        <v>47008</v>
      </c>
      <c r="K56" s="128">
        <v>47008</v>
      </c>
      <c r="L56" s="128" t="s">
        <v>556</v>
      </c>
      <c r="M56" s="128" t="s">
        <v>556</v>
      </c>
      <c r="N56" s="155"/>
      <c r="O56" s="128" t="s">
        <v>556</v>
      </c>
      <c r="P56" s="128" t="s">
        <v>556</v>
      </c>
    </row>
    <row r="57" spans="1:16" ht="31.5" x14ac:dyDescent="0.25">
      <c r="A57" s="29"/>
      <c r="B57" s="29" t="s">
        <v>45</v>
      </c>
      <c r="C57" s="128">
        <f t="shared" si="142"/>
        <v>0</v>
      </c>
      <c r="D57" s="128">
        <v>0</v>
      </c>
      <c r="E57" s="128" t="s">
        <v>556</v>
      </c>
      <c r="F57" s="128" t="s">
        <v>556</v>
      </c>
      <c r="G57" s="155">
        <v>0</v>
      </c>
      <c r="H57" s="128" t="s">
        <v>556</v>
      </c>
      <c r="I57" s="128" t="s">
        <v>556</v>
      </c>
      <c r="J57" s="128">
        <f t="shared" si="143"/>
        <v>0</v>
      </c>
      <c r="K57" s="128">
        <v>0</v>
      </c>
      <c r="L57" s="128" t="s">
        <v>556</v>
      </c>
      <c r="M57" s="128" t="s">
        <v>556</v>
      </c>
      <c r="N57" s="155">
        <v>0</v>
      </c>
      <c r="O57" s="128" t="s">
        <v>556</v>
      </c>
      <c r="P57" s="128" t="s">
        <v>556</v>
      </c>
    </row>
    <row r="58" spans="1:16" ht="31.5" x14ac:dyDescent="0.25">
      <c r="A58" s="29"/>
      <c r="B58" s="29" t="s">
        <v>46</v>
      </c>
      <c r="C58" s="128">
        <f t="shared" si="142"/>
        <v>13078</v>
      </c>
      <c r="D58" s="128">
        <v>11107</v>
      </c>
      <c r="E58" s="128" t="s">
        <v>556</v>
      </c>
      <c r="F58" s="128" t="s">
        <v>556</v>
      </c>
      <c r="G58" s="155">
        <v>1971</v>
      </c>
      <c r="H58" s="128" t="s">
        <v>556</v>
      </c>
      <c r="I58" s="128" t="s">
        <v>556</v>
      </c>
      <c r="J58" s="128">
        <f t="shared" si="143"/>
        <v>5553</v>
      </c>
      <c r="K58" s="128">
        <v>5553</v>
      </c>
      <c r="L58" s="128" t="s">
        <v>556</v>
      </c>
      <c r="M58" s="128" t="s">
        <v>556</v>
      </c>
      <c r="N58" s="155"/>
      <c r="O58" s="128" t="s">
        <v>556</v>
      </c>
      <c r="P58" s="128" t="s">
        <v>556</v>
      </c>
    </row>
    <row r="59" spans="1:16" ht="31.5" x14ac:dyDescent="0.25">
      <c r="A59" s="28" t="s">
        <v>209</v>
      </c>
      <c r="B59" s="28" t="s">
        <v>47</v>
      </c>
      <c r="C59" s="128">
        <f t="shared" si="142"/>
        <v>0</v>
      </c>
      <c r="D59" s="128">
        <v>0</v>
      </c>
      <c r="E59" s="128" t="s">
        <v>556</v>
      </c>
      <c r="F59" s="128" t="s">
        <v>556</v>
      </c>
      <c r="G59" s="155">
        <v>0</v>
      </c>
      <c r="H59" s="128" t="s">
        <v>556</v>
      </c>
      <c r="I59" s="128" t="s">
        <v>556</v>
      </c>
      <c r="J59" s="128">
        <f t="shared" si="143"/>
        <v>0</v>
      </c>
      <c r="K59" s="128">
        <v>0</v>
      </c>
      <c r="L59" s="128" t="s">
        <v>556</v>
      </c>
      <c r="M59" s="128" t="s">
        <v>556</v>
      </c>
      <c r="N59" s="155">
        <v>0</v>
      </c>
      <c r="O59" s="128" t="s">
        <v>556</v>
      </c>
      <c r="P59" s="128" t="s">
        <v>556</v>
      </c>
    </row>
    <row r="60" spans="1:16" s="26" customFormat="1" ht="31.5" x14ac:dyDescent="0.25">
      <c r="A60" s="25" t="s">
        <v>210</v>
      </c>
      <c r="B60" s="25" t="s">
        <v>48</v>
      </c>
      <c r="C60" s="122">
        <f t="shared" ref="C60:P60" si="144">C61</f>
        <v>0</v>
      </c>
      <c r="D60" s="122">
        <f t="shared" si="144"/>
        <v>0</v>
      </c>
      <c r="E60" s="123" t="str">
        <f t="shared" si="144"/>
        <v>x</v>
      </c>
      <c r="F60" s="123" t="str">
        <f t="shared" si="144"/>
        <v>x</v>
      </c>
      <c r="G60" s="131">
        <f t="shared" si="144"/>
        <v>0</v>
      </c>
      <c r="H60" s="123" t="str">
        <f t="shared" si="144"/>
        <v>x</v>
      </c>
      <c r="I60" s="123" t="str">
        <f t="shared" si="144"/>
        <v>x</v>
      </c>
      <c r="J60" s="122">
        <f t="shared" si="144"/>
        <v>0</v>
      </c>
      <c r="K60" s="122">
        <f t="shared" si="144"/>
        <v>0</v>
      </c>
      <c r="L60" s="123" t="str">
        <f t="shared" si="144"/>
        <v>x</v>
      </c>
      <c r="M60" s="123" t="str">
        <f t="shared" si="144"/>
        <v>x</v>
      </c>
      <c r="N60" s="131">
        <f t="shared" si="144"/>
        <v>0</v>
      </c>
      <c r="O60" s="123" t="str">
        <f t="shared" si="144"/>
        <v>x</v>
      </c>
      <c r="P60" s="123" t="str">
        <f t="shared" si="144"/>
        <v>x</v>
      </c>
    </row>
    <row r="61" spans="1:16" ht="31.5" x14ac:dyDescent="0.25">
      <c r="A61" s="28" t="s">
        <v>211</v>
      </c>
      <c r="B61" s="28" t="s">
        <v>49</v>
      </c>
      <c r="C61" s="128">
        <f>+D61+G61</f>
        <v>0</v>
      </c>
      <c r="D61" s="128">
        <v>0</v>
      </c>
      <c r="E61" s="128" t="s">
        <v>556</v>
      </c>
      <c r="F61" s="128" t="s">
        <v>556</v>
      </c>
      <c r="G61" s="155">
        <v>0</v>
      </c>
      <c r="H61" s="128" t="s">
        <v>556</v>
      </c>
      <c r="I61" s="128" t="s">
        <v>556</v>
      </c>
      <c r="J61" s="128">
        <f>+K61+N61</f>
        <v>0</v>
      </c>
      <c r="K61" s="128">
        <v>0</v>
      </c>
      <c r="L61" s="128" t="s">
        <v>556</v>
      </c>
      <c r="M61" s="128" t="s">
        <v>556</v>
      </c>
      <c r="N61" s="155">
        <v>0</v>
      </c>
      <c r="O61" s="128" t="s">
        <v>556</v>
      </c>
      <c r="P61" s="128" t="s">
        <v>556</v>
      </c>
    </row>
    <row r="62" spans="1:16" s="26" customFormat="1" ht="31.5" x14ac:dyDescent="0.25">
      <c r="A62" s="25" t="s">
        <v>212</v>
      </c>
      <c r="B62" s="25" t="s">
        <v>50</v>
      </c>
      <c r="C62" s="122">
        <f t="shared" ref="C62" si="145">C63+C64</f>
        <v>775</v>
      </c>
      <c r="D62" s="122">
        <f t="shared" ref="D62:J62" si="146">D63+D64</f>
        <v>775</v>
      </c>
      <c r="E62" s="128" t="s">
        <v>556</v>
      </c>
      <c r="F62" s="128" t="s">
        <v>556</v>
      </c>
      <c r="G62" s="131">
        <f t="shared" ref="G62" si="147">G63+G64</f>
        <v>0</v>
      </c>
      <c r="H62" s="123" t="s">
        <v>556</v>
      </c>
      <c r="I62" s="123" t="s">
        <v>556</v>
      </c>
      <c r="J62" s="122">
        <f t="shared" si="146"/>
        <v>0</v>
      </c>
      <c r="K62" s="122">
        <f t="shared" ref="K62" si="148">K63+K64</f>
        <v>0</v>
      </c>
      <c r="L62" s="123" t="s">
        <v>556</v>
      </c>
      <c r="M62" s="123" t="s">
        <v>556</v>
      </c>
      <c r="N62" s="131">
        <f t="shared" ref="N62" si="149">N63+N64</f>
        <v>0</v>
      </c>
      <c r="O62" s="123" t="s">
        <v>556</v>
      </c>
      <c r="P62" s="123" t="s">
        <v>556</v>
      </c>
    </row>
    <row r="63" spans="1:16" ht="31.5" x14ac:dyDescent="0.25">
      <c r="A63" s="28" t="s">
        <v>213</v>
      </c>
      <c r="B63" s="28" t="s">
        <v>51</v>
      </c>
      <c r="C63" s="128">
        <f t="shared" ref="C63:C69" si="150">+D63+G63</f>
        <v>775</v>
      </c>
      <c r="D63" s="128">
        <v>775</v>
      </c>
      <c r="E63" s="128" t="s">
        <v>556</v>
      </c>
      <c r="F63" s="128" t="s">
        <v>556</v>
      </c>
      <c r="G63" s="155">
        <v>0</v>
      </c>
      <c r="H63" s="128" t="s">
        <v>556</v>
      </c>
      <c r="I63" s="128" t="s">
        <v>556</v>
      </c>
      <c r="J63" s="128">
        <f t="shared" ref="J63:J69" si="151">+K63+N63</f>
        <v>0</v>
      </c>
      <c r="K63" s="128">
        <v>0</v>
      </c>
      <c r="L63" s="128" t="s">
        <v>556</v>
      </c>
      <c r="M63" s="128" t="s">
        <v>556</v>
      </c>
      <c r="N63" s="155"/>
      <c r="O63" s="128" t="s">
        <v>556</v>
      </c>
      <c r="P63" s="128" t="s">
        <v>556</v>
      </c>
    </row>
    <row r="64" spans="1:16" ht="31.5" x14ac:dyDescent="0.25">
      <c r="A64" s="28" t="s">
        <v>214</v>
      </c>
      <c r="B64" s="28" t="s">
        <v>52</v>
      </c>
      <c r="C64" s="128">
        <f t="shared" si="150"/>
        <v>0</v>
      </c>
      <c r="D64" s="128">
        <v>0</v>
      </c>
      <c r="E64" s="128" t="s">
        <v>556</v>
      </c>
      <c r="F64" s="128" t="s">
        <v>556</v>
      </c>
      <c r="G64" s="155">
        <v>0</v>
      </c>
      <c r="H64" s="128" t="s">
        <v>556</v>
      </c>
      <c r="I64" s="128" t="s">
        <v>556</v>
      </c>
      <c r="J64" s="128">
        <f t="shared" si="151"/>
        <v>0</v>
      </c>
      <c r="K64" s="128">
        <v>0</v>
      </c>
      <c r="L64" s="128" t="s">
        <v>556</v>
      </c>
      <c r="M64" s="128" t="s">
        <v>556</v>
      </c>
      <c r="N64" s="155">
        <v>0</v>
      </c>
      <c r="O64" s="128" t="s">
        <v>556</v>
      </c>
      <c r="P64" s="128" t="s">
        <v>556</v>
      </c>
    </row>
    <row r="65" spans="1:16" ht="31.5" x14ac:dyDescent="0.25">
      <c r="A65" s="28" t="s">
        <v>215</v>
      </c>
      <c r="B65" s="28" t="s">
        <v>53</v>
      </c>
      <c r="C65" s="128">
        <f t="shared" si="150"/>
        <v>715</v>
      </c>
      <c r="D65" s="128">
        <v>715</v>
      </c>
      <c r="E65" s="128" t="s">
        <v>556</v>
      </c>
      <c r="F65" s="128" t="s">
        <v>556</v>
      </c>
      <c r="G65" s="155">
        <v>0</v>
      </c>
      <c r="H65" s="128" t="s">
        <v>556</v>
      </c>
      <c r="I65" s="128" t="s">
        <v>556</v>
      </c>
      <c r="J65" s="128">
        <f t="shared" si="151"/>
        <v>715</v>
      </c>
      <c r="K65" s="128">
        <v>715</v>
      </c>
      <c r="L65" s="128" t="s">
        <v>556</v>
      </c>
      <c r="M65" s="128" t="s">
        <v>556</v>
      </c>
      <c r="N65" s="155"/>
      <c r="O65" s="128" t="s">
        <v>556</v>
      </c>
      <c r="P65" s="128" t="s">
        <v>556</v>
      </c>
    </row>
    <row r="66" spans="1:16" ht="31.5" x14ac:dyDescent="0.25">
      <c r="A66" s="28" t="s">
        <v>216</v>
      </c>
      <c r="B66" s="28" t="s">
        <v>54</v>
      </c>
      <c r="C66" s="128">
        <f t="shared" si="150"/>
        <v>0</v>
      </c>
      <c r="D66" s="128">
        <v>0</v>
      </c>
      <c r="E66" s="128" t="s">
        <v>556</v>
      </c>
      <c r="F66" s="128" t="s">
        <v>556</v>
      </c>
      <c r="G66" s="155">
        <v>0</v>
      </c>
      <c r="H66" s="128" t="s">
        <v>556</v>
      </c>
      <c r="I66" s="128" t="s">
        <v>556</v>
      </c>
      <c r="J66" s="128">
        <f t="shared" si="151"/>
        <v>0</v>
      </c>
      <c r="K66" s="128">
        <v>0</v>
      </c>
      <c r="L66" s="128" t="s">
        <v>556</v>
      </c>
      <c r="M66" s="128" t="s">
        <v>556</v>
      </c>
      <c r="N66" s="155">
        <v>0</v>
      </c>
      <c r="O66" s="128" t="s">
        <v>556</v>
      </c>
      <c r="P66" s="128" t="s">
        <v>556</v>
      </c>
    </row>
    <row r="67" spans="1:16" ht="31.5" x14ac:dyDescent="0.25">
      <c r="A67" s="28" t="s">
        <v>217</v>
      </c>
      <c r="B67" s="28" t="s">
        <v>55</v>
      </c>
      <c r="C67" s="128">
        <f t="shared" si="150"/>
        <v>0</v>
      </c>
      <c r="D67" s="128">
        <v>0</v>
      </c>
      <c r="E67" s="128" t="s">
        <v>556</v>
      </c>
      <c r="F67" s="128" t="s">
        <v>556</v>
      </c>
      <c r="G67" s="155">
        <v>0</v>
      </c>
      <c r="H67" s="128" t="s">
        <v>556</v>
      </c>
      <c r="I67" s="128" t="s">
        <v>556</v>
      </c>
      <c r="J67" s="128">
        <f t="shared" si="151"/>
        <v>0</v>
      </c>
      <c r="K67" s="128">
        <v>0</v>
      </c>
      <c r="L67" s="128" t="s">
        <v>556</v>
      </c>
      <c r="M67" s="128" t="s">
        <v>556</v>
      </c>
      <c r="N67" s="155">
        <v>0</v>
      </c>
      <c r="O67" s="128" t="s">
        <v>556</v>
      </c>
      <c r="P67" s="128" t="s">
        <v>556</v>
      </c>
    </row>
    <row r="68" spans="1:16" ht="31.5" x14ac:dyDescent="0.25">
      <c r="A68" s="28" t="s">
        <v>218</v>
      </c>
      <c r="B68" s="28" t="s">
        <v>56</v>
      </c>
      <c r="C68" s="128">
        <f t="shared" si="150"/>
        <v>0</v>
      </c>
      <c r="D68" s="128">
        <v>0</v>
      </c>
      <c r="E68" s="128" t="s">
        <v>556</v>
      </c>
      <c r="F68" s="128" t="s">
        <v>556</v>
      </c>
      <c r="G68" s="155">
        <v>0</v>
      </c>
      <c r="H68" s="128" t="s">
        <v>556</v>
      </c>
      <c r="I68" s="128" t="s">
        <v>556</v>
      </c>
      <c r="J68" s="128">
        <f t="shared" si="151"/>
        <v>0</v>
      </c>
      <c r="K68" s="128">
        <v>0</v>
      </c>
      <c r="L68" s="128" t="s">
        <v>556</v>
      </c>
      <c r="M68" s="128" t="s">
        <v>556</v>
      </c>
      <c r="N68" s="155">
        <v>0</v>
      </c>
      <c r="O68" s="128" t="s">
        <v>556</v>
      </c>
      <c r="P68" s="128" t="s">
        <v>556</v>
      </c>
    </row>
    <row r="69" spans="1:16" ht="47.25" x14ac:dyDescent="0.25">
      <c r="A69" s="25" t="s">
        <v>219</v>
      </c>
      <c r="B69" s="25" t="s">
        <v>57</v>
      </c>
      <c r="C69" s="128">
        <f t="shared" si="150"/>
        <v>0</v>
      </c>
      <c r="D69" s="128">
        <v>0</v>
      </c>
      <c r="E69" s="128" t="s">
        <v>556</v>
      </c>
      <c r="F69" s="128" t="s">
        <v>556</v>
      </c>
      <c r="G69" s="155">
        <v>0</v>
      </c>
      <c r="H69" s="128" t="s">
        <v>556</v>
      </c>
      <c r="I69" s="128" t="s">
        <v>556</v>
      </c>
      <c r="J69" s="128">
        <f t="shared" si="151"/>
        <v>0</v>
      </c>
      <c r="K69" s="128">
        <v>0</v>
      </c>
      <c r="L69" s="128" t="s">
        <v>556</v>
      </c>
      <c r="M69" s="128" t="s">
        <v>556</v>
      </c>
      <c r="N69" s="155">
        <v>0</v>
      </c>
      <c r="O69" s="128" t="s">
        <v>556</v>
      </c>
      <c r="P69" s="128" t="s">
        <v>556</v>
      </c>
    </row>
    <row r="70" spans="1:16" s="26" customFormat="1" ht="31.5" x14ac:dyDescent="0.25">
      <c r="A70" s="25" t="s">
        <v>220</v>
      </c>
      <c r="B70" s="25" t="s">
        <v>58</v>
      </c>
      <c r="C70" s="122">
        <f t="shared" ref="C70" si="152">C71+C72</f>
        <v>9047</v>
      </c>
      <c r="D70" s="122">
        <f t="shared" ref="D70:J70" si="153">D71+D72</f>
        <v>9047</v>
      </c>
      <c r="E70" s="128" t="s">
        <v>556</v>
      </c>
      <c r="F70" s="128" t="s">
        <v>556</v>
      </c>
      <c r="G70" s="131">
        <f t="shared" ref="G70" si="154">G71+G72</f>
        <v>0</v>
      </c>
      <c r="H70" s="123" t="s">
        <v>556</v>
      </c>
      <c r="I70" s="123" t="s">
        <v>556</v>
      </c>
      <c r="J70" s="122">
        <f t="shared" si="153"/>
        <v>3031</v>
      </c>
      <c r="K70" s="122">
        <f t="shared" ref="K70" si="155">K71+K72</f>
        <v>3031</v>
      </c>
      <c r="L70" s="123" t="s">
        <v>556</v>
      </c>
      <c r="M70" s="123" t="s">
        <v>556</v>
      </c>
      <c r="N70" s="131">
        <f t="shared" ref="N70" si="156">N71+N72</f>
        <v>0</v>
      </c>
      <c r="O70" s="123" t="s">
        <v>556</v>
      </c>
      <c r="P70" s="123" t="s">
        <v>556</v>
      </c>
    </row>
    <row r="71" spans="1:16" ht="31.5" x14ac:dyDescent="0.25">
      <c r="A71" s="28" t="s">
        <v>221</v>
      </c>
      <c r="B71" s="28" t="s">
        <v>59</v>
      </c>
      <c r="C71" s="128">
        <f t="shared" ref="C71:C72" si="157">+D71+G71</f>
        <v>9047</v>
      </c>
      <c r="D71" s="128">
        <v>9047</v>
      </c>
      <c r="E71" s="128" t="s">
        <v>556</v>
      </c>
      <c r="F71" s="128" t="s">
        <v>556</v>
      </c>
      <c r="G71" s="155">
        <v>0</v>
      </c>
      <c r="H71" s="128" t="s">
        <v>556</v>
      </c>
      <c r="I71" s="128" t="s">
        <v>556</v>
      </c>
      <c r="J71" s="128">
        <f t="shared" ref="J71:J72" si="158">+K71+N71</f>
        <v>3031</v>
      </c>
      <c r="K71" s="128">
        <v>3031</v>
      </c>
      <c r="L71" s="128" t="s">
        <v>556</v>
      </c>
      <c r="M71" s="128" t="s">
        <v>556</v>
      </c>
      <c r="N71" s="155"/>
      <c r="O71" s="128" t="s">
        <v>556</v>
      </c>
      <c r="P71" s="128" t="s">
        <v>556</v>
      </c>
    </row>
    <row r="72" spans="1:16" ht="31.5" x14ac:dyDescent="0.25">
      <c r="A72" s="28" t="s">
        <v>222</v>
      </c>
      <c r="B72" s="28" t="s">
        <v>60</v>
      </c>
      <c r="C72" s="128">
        <f t="shared" si="157"/>
        <v>0</v>
      </c>
      <c r="D72" s="128">
        <v>0</v>
      </c>
      <c r="E72" s="128" t="s">
        <v>556</v>
      </c>
      <c r="F72" s="128" t="s">
        <v>556</v>
      </c>
      <c r="G72" s="155">
        <v>0</v>
      </c>
      <c r="H72" s="128" t="s">
        <v>556</v>
      </c>
      <c r="I72" s="128" t="s">
        <v>556</v>
      </c>
      <c r="J72" s="128">
        <f t="shared" si="158"/>
        <v>0</v>
      </c>
      <c r="K72" s="128">
        <v>0</v>
      </c>
      <c r="L72" s="128" t="s">
        <v>556</v>
      </c>
      <c r="M72" s="128" t="s">
        <v>556</v>
      </c>
      <c r="N72" s="155"/>
      <c r="O72" s="128" t="s">
        <v>556</v>
      </c>
      <c r="P72" s="128" t="s">
        <v>556</v>
      </c>
    </row>
    <row r="73" spans="1:16" s="26" customFormat="1" x14ac:dyDescent="0.25">
      <c r="A73" s="25" t="s">
        <v>223</v>
      </c>
      <c r="B73" s="25" t="s">
        <v>4</v>
      </c>
      <c r="C73" s="120">
        <f t="shared" ref="C73:P74" si="159">C74</f>
        <v>0</v>
      </c>
      <c r="D73" s="120">
        <f t="shared" si="159"/>
        <v>0</v>
      </c>
      <c r="E73" s="121" t="str">
        <f t="shared" si="159"/>
        <v>x</v>
      </c>
      <c r="F73" s="121" t="str">
        <f t="shared" si="159"/>
        <v>x</v>
      </c>
      <c r="G73" s="152">
        <f t="shared" si="159"/>
        <v>0</v>
      </c>
      <c r="H73" s="121" t="str">
        <f t="shared" si="159"/>
        <v>x</v>
      </c>
      <c r="I73" s="121" t="str">
        <f t="shared" si="159"/>
        <v>x</v>
      </c>
      <c r="J73" s="120">
        <f t="shared" si="159"/>
        <v>0</v>
      </c>
      <c r="K73" s="120">
        <f t="shared" si="159"/>
        <v>0</v>
      </c>
      <c r="L73" s="121" t="str">
        <f t="shared" si="159"/>
        <v>x</v>
      </c>
      <c r="M73" s="121" t="str">
        <f t="shared" si="159"/>
        <v>x</v>
      </c>
      <c r="N73" s="152">
        <f t="shared" si="159"/>
        <v>0</v>
      </c>
      <c r="O73" s="121" t="str">
        <f t="shared" si="159"/>
        <v>x</v>
      </c>
      <c r="P73" s="121" t="str">
        <f t="shared" si="159"/>
        <v>x</v>
      </c>
    </row>
    <row r="74" spans="1:16" s="26" customFormat="1" ht="31.5" x14ac:dyDescent="0.25">
      <c r="A74" s="25" t="s">
        <v>224</v>
      </c>
      <c r="B74" s="25" t="s">
        <v>61</v>
      </c>
      <c r="C74" s="120">
        <f t="shared" si="159"/>
        <v>0</v>
      </c>
      <c r="D74" s="120">
        <f t="shared" si="159"/>
        <v>0</v>
      </c>
      <c r="E74" s="121" t="str">
        <f t="shared" si="159"/>
        <v>x</v>
      </c>
      <c r="F74" s="121" t="str">
        <f t="shared" si="159"/>
        <v>x</v>
      </c>
      <c r="G74" s="152">
        <f t="shared" si="159"/>
        <v>0</v>
      </c>
      <c r="H74" s="121" t="str">
        <f t="shared" si="159"/>
        <v>x</v>
      </c>
      <c r="I74" s="121" t="str">
        <f t="shared" si="159"/>
        <v>x</v>
      </c>
      <c r="J74" s="120">
        <f t="shared" si="159"/>
        <v>0</v>
      </c>
      <c r="K74" s="120">
        <f t="shared" si="159"/>
        <v>0</v>
      </c>
      <c r="L74" s="121" t="str">
        <f t="shared" si="159"/>
        <v>x</v>
      </c>
      <c r="M74" s="121" t="str">
        <f t="shared" si="159"/>
        <v>x</v>
      </c>
      <c r="N74" s="152">
        <f t="shared" si="159"/>
        <v>0</v>
      </c>
      <c r="O74" s="121" t="str">
        <f t="shared" si="159"/>
        <v>x</v>
      </c>
      <c r="P74" s="121" t="str">
        <f t="shared" si="159"/>
        <v>x</v>
      </c>
    </row>
    <row r="75" spans="1:16" ht="31.5" x14ac:dyDescent="0.25">
      <c r="A75" s="28" t="s">
        <v>225</v>
      </c>
      <c r="B75" s="28" t="s">
        <v>62</v>
      </c>
      <c r="C75" s="128">
        <f>+D75+G75</f>
        <v>0</v>
      </c>
      <c r="D75" s="128">
        <v>0</v>
      </c>
      <c r="E75" s="128" t="s">
        <v>556</v>
      </c>
      <c r="F75" s="128" t="s">
        <v>556</v>
      </c>
      <c r="G75" s="155">
        <v>0</v>
      </c>
      <c r="H75" s="128" t="s">
        <v>556</v>
      </c>
      <c r="I75" s="128" t="s">
        <v>556</v>
      </c>
      <c r="J75" s="128">
        <f>+K75+N75</f>
        <v>0</v>
      </c>
      <c r="K75" s="128">
        <v>0</v>
      </c>
      <c r="L75" s="128" t="s">
        <v>556</v>
      </c>
      <c r="M75" s="128" t="s">
        <v>556</v>
      </c>
      <c r="N75" s="155">
        <v>0</v>
      </c>
      <c r="O75" s="128" t="s">
        <v>556</v>
      </c>
      <c r="P75" s="128" t="s">
        <v>556</v>
      </c>
    </row>
    <row r="76" spans="1:16" s="26" customFormat="1" ht="17.25" customHeight="1" x14ac:dyDescent="0.25">
      <c r="A76" s="25" t="s">
        <v>226</v>
      </c>
      <c r="B76" s="25" t="s">
        <v>8</v>
      </c>
      <c r="C76" s="120">
        <f t="shared" ref="C76" si="160">C77+C78</f>
        <v>29426</v>
      </c>
      <c r="D76" s="120">
        <f t="shared" ref="D76:J76" si="161">D77+D78</f>
        <v>29426</v>
      </c>
      <c r="E76" s="128" t="s">
        <v>556</v>
      </c>
      <c r="F76" s="128" t="s">
        <v>556</v>
      </c>
      <c r="G76" s="152">
        <f t="shared" ref="G76" si="162">G77+G78</f>
        <v>0</v>
      </c>
      <c r="H76" s="121" t="s">
        <v>556</v>
      </c>
      <c r="I76" s="121" t="s">
        <v>556</v>
      </c>
      <c r="J76" s="120">
        <f t="shared" si="161"/>
        <v>10206</v>
      </c>
      <c r="K76" s="120">
        <f t="shared" ref="K76" si="163">K77+K78</f>
        <v>10206</v>
      </c>
      <c r="L76" s="121" t="s">
        <v>556</v>
      </c>
      <c r="M76" s="121" t="s">
        <v>556</v>
      </c>
      <c r="N76" s="152">
        <f t="shared" ref="N76" si="164">N77+N78</f>
        <v>0</v>
      </c>
      <c r="O76" s="121" t="s">
        <v>556</v>
      </c>
      <c r="P76" s="121" t="s">
        <v>556</v>
      </c>
    </row>
    <row r="77" spans="1:16" ht="31.5" x14ac:dyDescent="0.25">
      <c r="A77" s="28" t="s">
        <v>227</v>
      </c>
      <c r="B77" s="28" t="s">
        <v>63</v>
      </c>
      <c r="C77" s="128">
        <f t="shared" ref="C77:C78" si="165">+D77+G77</f>
        <v>0</v>
      </c>
      <c r="D77" s="128">
        <v>0</v>
      </c>
      <c r="E77" s="128" t="s">
        <v>556</v>
      </c>
      <c r="F77" s="128" t="s">
        <v>556</v>
      </c>
      <c r="G77" s="155">
        <v>0</v>
      </c>
      <c r="H77" s="128" t="s">
        <v>556</v>
      </c>
      <c r="I77" s="128" t="s">
        <v>556</v>
      </c>
      <c r="J77" s="128">
        <f t="shared" ref="J77:J78" si="166">+K77+N77</f>
        <v>0</v>
      </c>
      <c r="K77" s="128">
        <v>0</v>
      </c>
      <c r="L77" s="128" t="s">
        <v>556</v>
      </c>
      <c r="M77" s="128" t="s">
        <v>556</v>
      </c>
      <c r="N77" s="155">
        <v>0</v>
      </c>
      <c r="O77" s="128" t="s">
        <v>556</v>
      </c>
      <c r="P77" s="128" t="s">
        <v>556</v>
      </c>
    </row>
    <row r="78" spans="1:16" ht="31.5" x14ac:dyDescent="0.25">
      <c r="A78" s="28" t="s">
        <v>228</v>
      </c>
      <c r="B78" s="28" t="s">
        <v>157</v>
      </c>
      <c r="C78" s="128">
        <f t="shared" si="165"/>
        <v>29426</v>
      </c>
      <c r="D78" s="128">
        <v>29426</v>
      </c>
      <c r="E78" s="128" t="s">
        <v>556</v>
      </c>
      <c r="F78" s="128" t="s">
        <v>556</v>
      </c>
      <c r="G78" s="155">
        <v>0</v>
      </c>
      <c r="H78" s="128" t="s">
        <v>556</v>
      </c>
      <c r="I78" s="128" t="s">
        <v>556</v>
      </c>
      <c r="J78" s="128">
        <f t="shared" si="166"/>
        <v>10206</v>
      </c>
      <c r="K78" s="128">
        <v>10206</v>
      </c>
      <c r="L78" s="128" t="s">
        <v>556</v>
      </c>
      <c r="M78" s="128" t="s">
        <v>556</v>
      </c>
      <c r="N78" s="155"/>
      <c r="O78" s="128" t="s">
        <v>556</v>
      </c>
      <c r="P78" s="128" t="s">
        <v>556</v>
      </c>
    </row>
    <row r="79" spans="1:16" s="26" customFormat="1" x14ac:dyDescent="0.25">
      <c r="A79" s="25" t="s">
        <v>229</v>
      </c>
      <c r="B79" s="25" t="s">
        <v>10</v>
      </c>
      <c r="C79" s="120">
        <f t="shared" ref="C79:N79" si="167">C80</f>
        <v>0</v>
      </c>
      <c r="D79" s="120">
        <f t="shared" si="167"/>
        <v>0</v>
      </c>
      <c r="E79" s="128" t="s">
        <v>556</v>
      </c>
      <c r="F79" s="128" t="s">
        <v>556</v>
      </c>
      <c r="G79" s="152">
        <f t="shared" si="167"/>
        <v>0</v>
      </c>
      <c r="H79" s="121" t="s">
        <v>556</v>
      </c>
      <c r="I79" s="121" t="s">
        <v>556</v>
      </c>
      <c r="J79" s="120">
        <f t="shared" si="167"/>
        <v>0</v>
      </c>
      <c r="K79" s="120">
        <f t="shared" si="167"/>
        <v>0</v>
      </c>
      <c r="L79" s="121" t="s">
        <v>556</v>
      </c>
      <c r="M79" s="121" t="s">
        <v>556</v>
      </c>
      <c r="N79" s="152">
        <f t="shared" si="167"/>
        <v>0</v>
      </c>
      <c r="O79" s="121" t="s">
        <v>556</v>
      </c>
      <c r="P79" s="121" t="s">
        <v>556</v>
      </c>
    </row>
    <row r="80" spans="1:16" s="26" customFormat="1" x14ac:dyDescent="0.25">
      <c r="A80" s="25" t="s">
        <v>230</v>
      </c>
      <c r="B80" s="25" t="s">
        <v>156</v>
      </c>
      <c r="C80" s="120">
        <f t="shared" ref="C80" si="168">C81+C86</f>
        <v>0</v>
      </c>
      <c r="D80" s="120">
        <f t="shared" ref="D80:J80" si="169">D81+D86</f>
        <v>0</v>
      </c>
      <c r="E80" s="128" t="s">
        <v>556</v>
      </c>
      <c r="F80" s="128" t="s">
        <v>556</v>
      </c>
      <c r="G80" s="152">
        <f t="shared" ref="G80" si="170">G81+G86</f>
        <v>0</v>
      </c>
      <c r="H80" s="121" t="s">
        <v>556</v>
      </c>
      <c r="I80" s="121" t="s">
        <v>556</v>
      </c>
      <c r="J80" s="120">
        <f t="shared" si="169"/>
        <v>0</v>
      </c>
      <c r="K80" s="120">
        <f t="shared" ref="K80" si="171">K81+K86</f>
        <v>0</v>
      </c>
      <c r="L80" s="121" t="s">
        <v>556</v>
      </c>
      <c r="M80" s="121" t="s">
        <v>556</v>
      </c>
      <c r="N80" s="152">
        <f t="shared" ref="N80" si="172">N81+N86</f>
        <v>0</v>
      </c>
      <c r="O80" s="121" t="s">
        <v>556</v>
      </c>
      <c r="P80" s="121" t="s">
        <v>556</v>
      </c>
    </row>
    <row r="81" spans="1:30" s="26" customFormat="1" ht="31.5" x14ac:dyDescent="0.25">
      <c r="A81" s="25" t="s">
        <v>231</v>
      </c>
      <c r="B81" s="25" t="s">
        <v>64</v>
      </c>
      <c r="C81" s="120">
        <f t="shared" ref="C81" si="173">C82+C83+C84+C85</f>
        <v>0</v>
      </c>
      <c r="D81" s="120">
        <f t="shared" ref="D81:J81" si="174">D82+D83+D84+D85</f>
        <v>0</v>
      </c>
      <c r="E81" s="128" t="s">
        <v>556</v>
      </c>
      <c r="F81" s="128" t="s">
        <v>556</v>
      </c>
      <c r="G81" s="152">
        <f t="shared" ref="G81" si="175">G82+G83+G84+G85</f>
        <v>0</v>
      </c>
      <c r="H81" s="121" t="s">
        <v>556</v>
      </c>
      <c r="I81" s="121" t="s">
        <v>556</v>
      </c>
      <c r="J81" s="120">
        <f t="shared" si="174"/>
        <v>0</v>
      </c>
      <c r="K81" s="120">
        <f t="shared" ref="K81" si="176">K82+K83+K84+K85</f>
        <v>0</v>
      </c>
      <c r="L81" s="121" t="s">
        <v>556</v>
      </c>
      <c r="M81" s="121" t="s">
        <v>556</v>
      </c>
      <c r="N81" s="152">
        <f t="shared" ref="N81" si="177">N82+N83+N84+N85</f>
        <v>0</v>
      </c>
      <c r="O81" s="121" t="s">
        <v>556</v>
      </c>
      <c r="P81" s="121" t="s">
        <v>556</v>
      </c>
    </row>
    <row r="82" spans="1:30" ht="31.5" x14ac:dyDescent="0.25">
      <c r="A82" s="28" t="s">
        <v>232</v>
      </c>
      <c r="B82" s="28" t="s">
        <v>65</v>
      </c>
      <c r="C82" s="128">
        <f t="shared" ref="C82:C87" si="178">+D82+G82</f>
        <v>0</v>
      </c>
      <c r="D82" s="128">
        <v>0</v>
      </c>
      <c r="E82" s="128" t="s">
        <v>556</v>
      </c>
      <c r="F82" s="128" t="s">
        <v>556</v>
      </c>
      <c r="G82" s="155">
        <v>0</v>
      </c>
      <c r="H82" s="128" t="s">
        <v>556</v>
      </c>
      <c r="I82" s="128" t="s">
        <v>556</v>
      </c>
      <c r="J82" s="128">
        <f t="shared" ref="J82:J87" si="179">+K82+N82</f>
        <v>0</v>
      </c>
      <c r="K82" s="128">
        <v>0</v>
      </c>
      <c r="L82" s="128" t="s">
        <v>556</v>
      </c>
      <c r="M82" s="128" t="s">
        <v>556</v>
      </c>
      <c r="N82" s="155">
        <v>0</v>
      </c>
      <c r="O82" s="128" t="s">
        <v>556</v>
      </c>
      <c r="P82" s="128" t="s">
        <v>556</v>
      </c>
    </row>
    <row r="83" spans="1:30" ht="31.5" x14ac:dyDescent="0.25">
      <c r="A83" s="28" t="s">
        <v>233</v>
      </c>
      <c r="B83" s="28" t="s">
        <v>66</v>
      </c>
      <c r="C83" s="128">
        <f t="shared" si="178"/>
        <v>0</v>
      </c>
      <c r="D83" s="128">
        <v>0</v>
      </c>
      <c r="E83" s="128" t="s">
        <v>556</v>
      </c>
      <c r="F83" s="128" t="s">
        <v>556</v>
      </c>
      <c r="G83" s="155">
        <v>0</v>
      </c>
      <c r="H83" s="128" t="s">
        <v>556</v>
      </c>
      <c r="I83" s="128" t="s">
        <v>556</v>
      </c>
      <c r="J83" s="128">
        <f t="shared" si="179"/>
        <v>0</v>
      </c>
      <c r="K83" s="128">
        <v>0</v>
      </c>
      <c r="L83" s="128" t="s">
        <v>556</v>
      </c>
      <c r="M83" s="128" t="s">
        <v>556</v>
      </c>
      <c r="N83" s="155">
        <v>0</v>
      </c>
      <c r="O83" s="128" t="s">
        <v>556</v>
      </c>
      <c r="P83" s="128" t="s">
        <v>556</v>
      </c>
    </row>
    <row r="84" spans="1:30" ht="31.5" x14ac:dyDescent="0.25">
      <c r="A84" s="28" t="s">
        <v>234</v>
      </c>
      <c r="B84" s="28" t="s">
        <v>67</v>
      </c>
      <c r="C84" s="128">
        <f t="shared" si="178"/>
        <v>0</v>
      </c>
      <c r="D84" s="128">
        <v>0</v>
      </c>
      <c r="E84" s="128" t="s">
        <v>556</v>
      </c>
      <c r="F84" s="128" t="s">
        <v>556</v>
      </c>
      <c r="G84" s="155">
        <v>0</v>
      </c>
      <c r="H84" s="128" t="s">
        <v>556</v>
      </c>
      <c r="I84" s="128" t="s">
        <v>556</v>
      </c>
      <c r="J84" s="128">
        <f t="shared" si="179"/>
        <v>0</v>
      </c>
      <c r="K84" s="128">
        <v>0</v>
      </c>
      <c r="L84" s="128" t="s">
        <v>556</v>
      </c>
      <c r="M84" s="128" t="s">
        <v>556</v>
      </c>
      <c r="N84" s="155">
        <v>0</v>
      </c>
      <c r="O84" s="128" t="s">
        <v>556</v>
      </c>
      <c r="P84" s="128" t="s">
        <v>556</v>
      </c>
    </row>
    <row r="85" spans="1:30" s="36" customFormat="1" ht="31.5" x14ac:dyDescent="0.25">
      <c r="A85" s="35" t="s">
        <v>235</v>
      </c>
      <c r="B85" s="35" t="s">
        <v>68</v>
      </c>
      <c r="C85" s="128">
        <f t="shared" si="178"/>
        <v>0</v>
      </c>
      <c r="D85" s="128">
        <v>0</v>
      </c>
      <c r="E85" s="128" t="s">
        <v>556</v>
      </c>
      <c r="F85" s="128" t="s">
        <v>556</v>
      </c>
      <c r="G85" s="155">
        <v>0</v>
      </c>
      <c r="H85" s="128" t="s">
        <v>556</v>
      </c>
      <c r="I85" s="128" t="s">
        <v>556</v>
      </c>
      <c r="J85" s="128">
        <f t="shared" si="179"/>
        <v>0</v>
      </c>
      <c r="K85" s="128">
        <v>0</v>
      </c>
      <c r="L85" s="128" t="s">
        <v>556</v>
      </c>
      <c r="M85" s="128" t="s">
        <v>556</v>
      </c>
      <c r="N85" s="155">
        <v>0</v>
      </c>
      <c r="O85" s="128" t="s">
        <v>556</v>
      </c>
      <c r="P85" s="128" t="s">
        <v>556</v>
      </c>
    </row>
    <row r="86" spans="1:30" s="36" customFormat="1" ht="31.5" x14ac:dyDescent="0.25">
      <c r="A86" s="35" t="s">
        <v>236</v>
      </c>
      <c r="B86" s="35" t="s">
        <v>69</v>
      </c>
      <c r="C86" s="128">
        <f t="shared" si="178"/>
        <v>0</v>
      </c>
      <c r="D86" s="128">
        <v>0</v>
      </c>
      <c r="E86" s="128" t="s">
        <v>556</v>
      </c>
      <c r="F86" s="128" t="s">
        <v>556</v>
      </c>
      <c r="G86" s="155">
        <v>0</v>
      </c>
      <c r="H86" s="128" t="s">
        <v>556</v>
      </c>
      <c r="I86" s="128" t="s">
        <v>556</v>
      </c>
      <c r="J86" s="128">
        <f t="shared" si="179"/>
        <v>0</v>
      </c>
      <c r="K86" s="128">
        <v>0</v>
      </c>
      <c r="L86" s="128" t="s">
        <v>556</v>
      </c>
      <c r="M86" s="128" t="s">
        <v>556</v>
      </c>
      <c r="N86" s="155">
        <v>0</v>
      </c>
      <c r="O86" s="128" t="s">
        <v>556</v>
      </c>
      <c r="P86" s="128" t="s">
        <v>556</v>
      </c>
    </row>
    <row r="87" spans="1:30" s="26" customFormat="1" x14ac:dyDescent="0.25">
      <c r="A87" s="29" t="s">
        <v>177</v>
      </c>
      <c r="B87" s="29" t="s">
        <v>70</v>
      </c>
      <c r="C87" s="128">
        <f t="shared" si="178"/>
        <v>0</v>
      </c>
      <c r="D87" s="128"/>
      <c r="E87" s="128" t="s">
        <v>556</v>
      </c>
      <c r="F87" s="128" t="s">
        <v>556</v>
      </c>
      <c r="G87" s="155"/>
      <c r="H87" s="128" t="s">
        <v>556</v>
      </c>
      <c r="I87" s="128" t="s">
        <v>556</v>
      </c>
      <c r="J87" s="128">
        <f t="shared" si="179"/>
        <v>0</v>
      </c>
      <c r="K87" s="128"/>
      <c r="L87" s="128" t="s">
        <v>556</v>
      </c>
      <c r="M87" s="128" t="s">
        <v>556</v>
      </c>
      <c r="N87" s="155"/>
      <c r="O87" s="128" t="s">
        <v>556</v>
      </c>
      <c r="P87" s="128" t="s">
        <v>556</v>
      </c>
    </row>
    <row r="88" spans="1:30" s="26" customFormat="1" x14ac:dyDescent="0.25">
      <c r="A88" s="29" t="s">
        <v>237</v>
      </c>
      <c r="B88" s="29" t="s">
        <v>71</v>
      </c>
      <c r="C88" s="121">
        <f>C44-C90+C9+C11+C12+C15+C17</f>
        <v>108957255</v>
      </c>
      <c r="D88" s="121">
        <f t="shared" ref="D88:J88" si="180">D44-D90+D9+D11+D12+D15+D17</f>
        <v>108907991</v>
      </c>
      <c r="E88" s="128" t="s">
        <v>556</v>
      </c>
      <c r="F88" s="128" t="s">
        <v>556</v>
      </c>
      <c r="G88" s="156">
        <f t="shared" ref="G88" si="181">G44-G90+G9+G11+G12+G15+G17</f>
        <v>49264</v>
      </c>
      <c r="H88" s="121" t="s">
        <v>556</v>
      </c>
      <c r="I88" s="121" t="s">
        <v>556</v>
      </c>
      <c r="J88" s="121">
        <f t="shared" si="180"/>
        <v>35692326</v>
      </c>
      <c r="K88" s="121">
        <f t="shared" ref="K88" si="182">K44-K90+K9+K11+K12+K15+K17</f>
        <v>35692326</v>
      </c>
      <c r="L88" s="121" t="s">
        <v>556</v>
      </c>
      <c r="M88" s="121" t="s">
        <v>556</v>
      </c>
      <c r="N88" s="156">
        <f t="shared" ref="N88" si="183">N44-N90+N9+N11+N12+N15+N17</f>
        <v>0</v>
      </c>
      <c r="O88" s="121" t="s">
        <v>556</v>
      </c>
      <c r="P88" s="121" t="s">
        <v>556</v>
      </c>
    </row>
    <row r="89" spans="1:30" s="26" customFormat="1" ht="31.5" x14ac:dyDescent="0.25">
      <c r="A89" s="37"/>
      <c r="B89" s="17" t="s">
        <v>327</v>
      </c>
      <c r="C89" s="128">
        <f>+D89+G89</f>
        <v>0</v>
      </c>
      <c r="D89" s="128">
        <v>0</v>
      </c>
      <c r="E89" s="128" t="s">
        <v>556</v>
      </c>
      <c r="F89" s="128" t="s">
        <v>556</v>
      </c>
      <c r="G89" s="155">
        <v>0</v>
      </c>
      <c r="H89" s="128" t="s">
        <v>556</v>
      </c>
      <c r="I89" s="128" t="s">
        <v>556</v>
      </c>
      <c r="J89" s="128">
        <f>+K89+N89</f>
        <v>0</v>
      </c>
      <c r="K89" s="128">
        <v>0</v>
      </c>
      <c r="L89" s="128" t="s">
        <v>556</v>
      </c>
      <c r="M89" s="128" t="s">
        <v>556</v>
      </c>
      <c r="N89" s="155">
        <v>0</v>
      </c>
      <c r="O89" s="128" t="s">
        <v>556</v>
      </c>
      <c r="P89" s="128" t="s">
        <v>556</v>
      </c>
    </row>
    <row r="90" spans="1:30" s="26" customFormat="1" ht="31.5" x14ac:dyDescent="0.25">
      <c r="A90" s="32" t="s">
        <v>238</v>
      </c>
      <c r="B90" s="32" t="s">
        <v>72</v>
      </c>
      <c r="C90" s="147">
        <f t="shared" ref="C90:J90" si="184">C91+C192+C249+C254+C287+C293</f>
        <v>326148895</v>
      </c>
      <c r="D90" s="147">
        <f t="shared" si="184"/>
        <v>96404435</v>
      </c>
      <c r="E90" s="147">
        <f t="shared" si="184"/>
        <v>52235793</v>
      </c>
      <c r="F90" s="147">
        <f t="shared" si="184"/>
        <v>44168642</v>
      </c>
      <c r="G90" s="157">
        <f t="shared" ref="G90:I90" si="185">G91+G192+G249+G254+G287+G293</f>
        <v>229744460</v>
      </c>
      <c r="H90" s="147">
        <f t="shared" si="185"/>
        <v>64577486</v>
      </c>
      <c r="I90" s="147">
        <f t="shared" si="185"/>
        <v>165166974</v>
      </c>
      <c r="J90" s="147">
        <f t="shared" si="184"/>
        <v>89335235</v>
      </c>
      <c r="K90" s="147">
        <f t="shared" ref="K90:P90" si="186">K91+K192+K249+K254+K287+K293</f>
        <v>45468313</v>
      </c>
      <c r="L90" s="147">
        <f t="shared" si="186"/>
        <v>22234198</v>
      </c>
      <c r="M90" s="147">
        <f t="shared" si="186"/>
        <v>23234115</v>
      </c>
      <c r="N90" s="157">
        <f t="shared" si="186"/>
        <v>43866922</v>
      </c>
      <c r="O90" s="147">
        <f t="shared" si="186"/>
        <v>8631664</v>
      </c>
      <c r="P90" s="147">
        <f t="shared" si="186"/>
        <v>35235258</v>
      </c>
    </row>
    <row r="91" spans="1:30" s="26" customFormat="1" ht="31.5" x14ac:dyDescent="0.25">
      <c r="A91" s="32" t="s">
        <v>239</v>
      </c>
      <c r="B91" s="32" t="s">
        <v>73</v>
      </c>
      <c r="C91" s="147">
        <f t="shared" ref="C91:J91" si="187">C92+C111+C151+C183+C188</f>
        <v>182857447</v>
      </c>
      <c r="D91" s="147">
        <f t="shared" si="187"/>
        <v>7212342</v>
      </c>
      <c r="E91" s="123">
        <f t="shared" si="187"/>
        <v>660473</v>
      </c>
      <c r="F91" s="123">
        <f t="shared" si="187"/>
        <v>6551869</v>
      </c>
      <c r="G91" s="157">
        <f t="shared" ref="G91:I91" si="188">G92+G111+G151+G183+G188</f>
        <v>175645105</v>
      </c>
      <c r="H91" s="123">
        <f t="shared" si="188"/>
        <v>32090536</v>
      </c>
      <c r="I91" s="123">
        <f t="shared" si="188"/>
        <v>143554569</v>
      </c>
      <c r="J91" s="147">
        <f t="shared" si="187"/>
        <v>46304831</v>
      </c>
      <c r="K91" s="147">
        <f t="shared" ref="K91:P91" si="189">K92+K111+K151+K183+K188</f>
        <v>3466732</v>
      </c>
      <c r="L91" s="123">
        <f t="shared" si="189"/>
        <v>230411</v>
      </c>
      <c r="M91" s="123">
        <f t="shared" si="189"/>
        <v>3236321</v>
      </c>
      <c r="N91" s="157">
        <f t="shared" si="189"/>
        <v>42838099</v>
      </c>
      <c r="O91" s="123">
        <f t="shared" si="189"/>
        <v>8631664</v>
      </c>
      <c r="P91" s="123">
        <f t="shared" si="189"/>
        <v>34206435</v>
      </c>
    </row>
    <row r="92" spans="1:30" s="26" customFormat="1" ht="31.5" x14ac:dyDescent="0.25">
      <c r="A92" s="25" t="s">
        <v>240</v>
      </c>
      <c r="B92" s="25" t="s">
        <v>74</v>
      </c>
      <c r="C92" s="120">
        <f>C93+C94+C95+C109+C108+C99+C102+C96</f>
        <v>62252665</v>
      </c>
      <c r="D92" s="120">
        <f t="shared" ref="D92:J92" si="190">D93+D94+D95+D109+D108+D99+D102+D96</f>
        <v>102553</v>
      </c>
      <c r="E92" s="120">
        <f t="shared" si="190"/>
        <v>80000</v>
      </c>
      <c r="F92" s="120">
        <f t="shared" si="190"/>
        <v>22553</v>
      </c>
      <c r="G92" s="152">
        <f t="shared" ref="G92:I92" si="191">G93+G94+G95+G109+G108+G99+G102+G96</f>
        <v>62150112</v>
      </c>
      <c r="H92" s="120">
        <f t="shared" si="191"/>
        <v>0</v>
      </c>
      <c r="I92" s="120">
        <f t="shared" si="191"/>
        <v>62150112</v>
      </c>
      <c r="J92" s="120">
        <f t="shared" si="190"/>
        <v>16479184</v>
      </c>
      <c r="K92" s="120">
        <f t="shared" ref="K92:P92" si="192">K93+K94+K95+K109+K108+K99+K102+K96</f>
        <v>31423</v>
      </c>
      <c r="L92" s="120">
        <f t="shared" si="192"/>
        <v>25000</v>
      </c>
      <c r="M92" s="120">
        <f t="shared" si="192"/>
        <v>6423</v>
      </c>
      <c r="N92" s="152">
        <f t="shared" si="192"/>
        <v>16447761</v>
      </c>
      <c r="O92" s="120">
        <f t="shared" si="192"/>
        <v>0</v>
      </c>
      <c r="P92" s="120">
        <f t="shared" si="192"/>
        <v>16447761</v>
      </c>
    </row>
    <row r="93" spans="1:30" x14ac:dyDescent="0.25">
      <c r="A93" s="28"/>
      <c r="B93" s="28" t="s">
        <v>75</v>
      </c>
      <c r="C93" s="128">
        <f t="shared" ref="C93:C95" si="193">+D93+G93</f>
        <v>52603590</v>
      </c>
      <c r="D93" s="128">
        <f t="shared" ref="D93:D95" si="194">+E93+F93</f>
        <v>0</v>
      </c>
      <c r="E93" s="128">
        <v>0</v>
      </c>
      <c r="F93" s="128">
        <v>0</v>
      </c>
      <c r="G93" s="155">
        <f t="shared" ref="G93:G95" si="195">+H93+I93</f>
        <v>52603590</v>
      </c>
      <c r="H93" s="128"/>
      <c r="I93" s="128">
        <v>52603590</v>
      </c>
      <c r="J93" s="128">
        <f t="shared" ref="J93:J95" si="196">+K93+N93</f>
        <v>13068662</v>
      </c>
      <c r="K93" s="128">
        <f t="shared" ref="K93:K95" si="197">+L93+M93</f>
        <v>0</v>
      </c>
      <c r="L93" s="128">
        <v>0</v>
      </c>
      <c r="M93" s="128">
        <v>0</v>
      </c>
      <c r="N93" s="155">
        <f t="shared" ref="N93:N95" si="198">+O93+P93</f>
        <v>13068662</v>
      </c>
      <c r="O93" s="128">
        <v>0</v>
      </c>
      <c r="P93" s="128">
        <v>13068662</v>
      </c>
      <c r="Q93" s="39"/>
      <c r="R93" s="39"/>
      <c r="S93" s="39"/>
      <c r="T93" s="39"/>
      <c r="U93" s="39"/>
      <c r="V93" s="39"/>
      <c r="W93" s="39"/>
      <c r="X93" s="39"/>
      <c r="Y93" s="39"/>
      <c r="Z93" s="39"/>
      <c r="AA93" s="39"/>
      <c r="AB93" s="39"/>
      <c r="AC93" s="39"/>
      <c r="AD93" s="39"/>
    </row>
    <row r="94" spans="1:30" ht="47.25" x14ac:dyDescent="0.25">
      <c r="A94" s="4"/>
      <c r="B94" s="4" t="s">
        <v>76</v>
      </c>
      <c r="C94" s="128">
        <f t="shared" si="193"/>
        <v>7185</v>
      </c>
      <c r="D94" s="128">
        <f t="shared" si="194"/>
        <v>7185</v>
      </c>
      <c r="E94" s="128">
        <v>0</v>
      </c>
      <c r="F94" s="128">
        <v>7185</v>
      </c>
      <c r="G94" s="155">
        <f t="shared" si="195"/>
        <v>0</v>
      </c>
      <c r="H94" s="128">
        <v>0</v>
      </c>
      <c r="I94" s="128">
        <v>0</v>
      </c>
      <c r="J94" s="128">
        <f t="shared" si="196"/>
        <v>1912</v>
      </c>
      <c r="K94" s="128">
        <f t="shared" si="197"/>
        <v>1912</v>
      </c>
      <c r="L94" s="128">
        <v>0</v>
      </c>
      <c r="M94" s="128">
        <v>1912</v>
      </c>
      <c r="N94" s="155">
        <f t="shared" si="198"/>
        <v>0</v>
      </c>
      <c r="O94" s="128">
        <v>0</v>
      </c>
      <c r="P94" s="128">
        <v>0</v>
      </c>
      <c r="Q94" s="39"/>
      <c r="R94" s="39"/>
      <c r="S94" s="39"/>
      <c r="T94" s="39"/>
      <c r="U94" s="39"/>
      <c r="V94" s="39"/>
      <c r="W94" s="39"/>
      <c r="X94" s="39"/>
      <c r="Y94" s="39"/>
      <c r="Z94" s="39"/>
      <c r="AA94" s="39"/>
      <c r="AB94" s="39"/>
      <c r="AC94" s="39"/>
      <c r="AD94" s="39"/>
    </row>
    <row r="95" spans="1:30" ht="78.75" x14ac:dyDescent="0.25">
      <c r="A95" s="4"/>
      <c r="B95" s="4" t="s">
        <v>77</v>
      </c>
      <c r="C95" s="128">
        <f t="shared" si="193"/>
        <v>12550</v>
      </c>
      <c r="D95" s="128">
        <f t="shared" si="194"/>
        <v>12550</v>
      </c>
      <c r="E95" s="128">
        <v>0</v>
      </c>
      <c r="F95" s="128">
        <v>12550</v>
      </c>
      <c r="G95" s="155">
        <f t="shared" si="195"/>
        <v>0</v>
      </c>
      <c r="H95" s="128">
        <v>0</v>
      </c>
      <c r="I95" s="128">
        <v>0</v>
      </c>
      <c r="J95" s="128">
        <f t="shared" si="196"/>
        <v>3267</v>
      </c>
      <c r="K95" s="128">
        <f t="shared" si="197"/>
        <v>3267</v>
      </c>
      <c r="L95" s="128">
        <v>0</v>
      </c>
      <c r="M95" s="128">
        <v>3267</v>
      </c>
      <c r="N95" s="155">
        <f t="shared" si="198"/>
        <v>0</v>
      </c>
      <c r="O95" s="128">
        <v>0</v>
      </c>
      <c r="P95" s="128">
        <v>0</v>
      </c>
      <c r="Q95" s="39"/>
      <c r="R95" s="39"/>
      <c r="S95" s="39"/>
      <c r="T95" s="39"/>
      <c r="U95" s="39"/>
      <c r="V95" s="39"/>
      <c r="W95" s="39"/>
      <c r="X95" s="39"/>
      <c r="Y95" s="39"/>
      <c r="Z95" s="39"/>
      <c r="AA95" s="39"/>
      <c r="AB95" s="39"/>
      <c r="AC95" s="39"/>
      <c r="AD95" s="39"/>
    </row>
    <row r="96" spans="1:30" s="40" customFormat="1" ht="78.75" x14ac:dyDescent="0.25">
      <c r="A96" s="3"/>
      <c r="B96" s="3" t="s">
        <v>79</v>
      </c>
      <c r="C96" s="127">
        <f t="shared" ref="C96" si="199">+C97+C98</f>
        <v>247072</v>
      </c>
      <c r="D96" s="127">
        <f t="shared" ref="D96:J96" si="200">+D97+D98</f>
        <v>0</v>
      </c>
      <c r="E96" s="127">
        <f t="shared" si="200"/>
        <v>0</v>
      </c>
      <c r="F96" s="127">
        <f t="shared" si="200"/>
        <v>0</v>
      </c>
      <c r="G96" s="158">
        <f t="shared" ref="G96:I96" si="201">+G97+G98</f>
        <v>247072</v>
      </c>
      <c r="H96" s="127">
        <f t="shared" si="201"/>
        <v>0</v>
      </c>
      <c r="I96" s="127">
        <f t="shared" si="201"/>
        <v>247072</v>
      </c>
      <c r="J96" s="127">
        <f t="shared" si="200"/>
        <v>247072</v>
      </c>
      <c r="K96" s="127">
        <f t="shared" ref="K96:P96" si="202">+K97+K98</f>
        <v>0</v>
      </c>
      <c r="L96" s="127">
        <f t="shared" si="202"/>
        <v>0</v>
      </c>
      <c r="M96" s="127">
        <f t="shared" si="202"/>
        <v>0</v>
      </c>
      <c r="N96" s="158">
        <f t="shared" si="202"/>
        <v>247072</v>
      </c>
      <c r="O96" s="127">
        <f t="shared" si="202"/>
        <v>0</v>
      </c>
      <c r="P96" s="127">
        <f t="shared" si="202"/>
        <v>247072</v>
      </c>
      <c r="Q96" s="39"/>
      <c r="R96" s="39"/>
      <c r="S96" s="39"/>
      <c r="T96" s="39"/>
      <c r="U96" s="39"/>
      <c r="V96" s="39"/>
      <c r="W96" s="39"/>
      <c r="X96" s="39"/>
      <c r="Y96" s="39"/>
      <c r="Z96" s="39"/>
      <c r="AA96" s="39"/>
      <c r="AB96" s="39"/>
      <c r="AC96" s="39"/>
      <c r="AD96" s="39"/>
    </row>
    <row r="97" spans="1:30" s="40" customFormat="1" x14ac:dyDescent="0.25">
      <c r="A97" s="28"/>
      <c r="B97" s="28" t="s">
        <v>75</v>
      </c>
      <c r="C97" s="128">
        <f t="shared" ref="C97:C98" si="203">+D97+G97</f>
        <v>247072</v>
      </c>
      <c r="D97" s="128">
        <f t="shared" ref="D97:D98" si="204">+E97+F97</f>
        <v>0</v>
      </c>
      <c r="E97" s="128">
        <v>0</v>
      </c>
      <c r="F97" s="128">
        <v>0</v>
      </c>
      <c r="G97" s="155">
        <f t="shared" ref="G97:G98" si="205">+H97+I97</f>
        <v>247072</v>
      </c>
      <c r="H97" s="128">
        <v>0</v>
      </c>
      <c r="I97" s="128">
        <v>247072</v>
      </c>
      <c r="J97" s="128">
        <f t="shared" ref="J97:J98" si="206">+K97+N97</f>
        <v>247072</v>
      </c>
      <c r="K97" s="128">
        <f t="shared" ref="K97:K98" si="207">+L97+M97</f>
        <v>0</v>
      </c>
      <c r="L97" s="128">
        <v>0</v>
      </c>
      <c r="M97" s="128">
        <v>0</v>
      </c>
      <c r="N97" s="155">
        <f t="shared" ref="N97:N98" si="208">+O97+P97</f>
        <v>247072</v>
      </c>
      <c r="O97" s="128">
        <v>0</v>
      </c>
      <c r="P97" s="128">
        <v>247072</v>
      </c>
      <c r="Q97" s="39"/>
      <c r="R97" s="39"/>
      <c r="S97" s="39"/>
      <c r="T97" s="39"/>
      <c r="U97" s="39"/>
      <c r="V97" s="39"/>
      <c r="W97" s="39"/>
      <c r="X97" s="39"/>
      <c r="Y97" s="39"/>
      <c r="Z97" s="39"/>
      <c r="AA97" s="39"/>
      <c r="AB97" s="39"/>
      <c r="AC97" s="39"/>
      <c r="AD97" s="39"/>
    </row>
    <row r="98" spans="1:30" s="40" customFormat="1" ht="78.75" x14ac:dyDescent="0.25">
      <c r="A98" s="4"/>
      <c r="B98" s="4" t="s">
        <v>77</v>
      </c>
      <c r="C98" s="128">
        <f t="shared" si="203"/>
        <v>0</v>
      </c>
      <c r="D98" s="128">
        <f t="shared" si="204"/>
        <v>0</v>
      </c>
      <c r="E98" s="128">
        <v>0</v>
      </c>
      <c r="F98" s="128">
        <v>0</v>
      </c>
      <c r="G98" s="155">
        <f t="shared" si="205"/>
        <v>0</v>
      </c>
      <c r="H98" s="128">
        <v>0</v>
      </c>
      <c r="I98" s="128">
        <v>0</v>
      </c>
      <c r="J98" s="128">
        <f t="shared" si="206"/>
        <v>0</v>
      </c>
      <c r="K98" s="128">
        <f t="shared" si="207"/>
        <v>0</v>
      </c>
      <c r="L98" s="128">
        <v>0</v>
      </c>
      <c r="M98" s="128">
        <v>0</v>
      </c>
      <c r="N98" s="155">
        <f t="shared" si="208"/>
        <v>0</v>
      </c>
      <c r="O98" s="128">
        <v>0</v>
      </c>
      <c r="P98" s="128">
        <v>0</v>
      </c>
      <c r="Q98" s="39"/>
      <c r="R98" s="39"/>
      <c r="S98" s="39"/>
      <c r="T98" s="39"/>
      <c r="U98" s="39"/>
      <c r="V98" s="39"/>
      <c r="W98" s="39"/>
      <c r="X98" s="39"/>
      <c r="Y98" s="39"/>
      <c r="Z98" s="39"/>
      <c r="AA98" s="39"/>
      <c r="AB98" s="39"/>
      <c r="AC98" s="39"/>
      <c r="AD98" s="39"/>
    </row>
    <row r="99" spans="1:30" s="26" customFormat="1" x14ac:dyDescent="0.25">
      <c r="A99" s="41"/>
      <c r="B99" s="41" t="s">
        <v>331</v>
      </c>
      <c r="C99" s="120">
        <f t="shared" ref="C99" si="209">C100+C101</f>
        <v>0</v>
      </c>
      <c r="D99" s="120">
        <f t="shared" ref="D99:J99" si="210">D100+D101</f>
        <v>0</v>
      </c>
      <c r="E99" s="121">
        <f t="shared" si="210"/>
        <v>0</v>
      </c>
      <c r="F99" s="121">
        <f t="shared" si="210"/>
        <v>0</v>
      </c>
      <c r="G99" s="152">
        <f t="shared" ref="G99:I99" si="211">G100+G101</f>
        <v>0</v>
      </c>
      <c r="H99" s="121">
        <f t="shared" si="211"/>
        <v>0</v>
      </c>
      <c r="I99" s="121">
        <f t="shared" si="211"/>
        <v>0</v>
      </c>
      <c r="J99" s="120">
        <f t="shared" si="210"/>
        <v>0</v>
      </c>
      <c r="K99" s="120">
        <f t="shared" ref="K99:P99" si="212">K100+K101</f>
        <v>0</v>
      </c>
      <c r="L99" s="121">
        <f t="shared" si="212"/>
        <v>0</v>
      </c>
      <c r="M99" s="121">
        <f t="shared" si="212"/>
        <v>0</v>
      </c>
      <c r="N99" s="152">
        <f t="shared" si="212"/>
        <v>0</v>
      </c>
      <c r="O99" s="121">
        <f t="shared" si="212"/>
        <v>0</v>
      </c>
      <c r="P99" s="121">
        <f t="shared" si="212"/>
        <v>0</v>
      </c>
      <c r="Q99" s="39"/>
      <c r="R99" s="39"/>
      <c r="S99" s="39"/>
      <c r="T99" s="39"/>
      <c r="U99" s="39"/>
      <c r="V99" s="39"/>
      <c r="W99" s="39"/>
      <c r="X99" s="39"/>
      <c r="Y99" s="39"/>
      <c r="Z99" s="39"/>
      <c r="AA99" s="39"/>
      <c r="AB99" s="39"/>
      <c r="AC99" s="39"/>
      <c r="AD99" s="39"/>
    </row>
    <row r="100" spans="1:30" x14ac:dyDescent="0.25">
      <c r="A100" s="42"/>
      <c r="B100" s="42" t="s">
        <v>75</v>
      </c>
      <c r="C100" s="128">
        <f t="shared" ref="C100:C101" si="213">+D100+G100</f>
        <v>0</v>
      </c>
      <c r="D100" s="128">
        <f t="shared" ref="D100:D101" si="214">+E100+F100</f>
        <v>0</v>
      </c>
      <c r="E100" s="128">
        <v>0</v>
      </c>
      <c r="F100" s="128">
        <v>0</v>
      </c>
      <c r="G100" s="155">
        <f t="shared" ref="G100:G101" si="215">+H100+I100</f>
        <v>0</v>
      </c>
      <c r="H100" s="128">
        <v>0</v>
      </c>
      <c r="I100" s="128">
        <v>0</v>
      </c>
      <c r="J100" s="128">
        <f t="shared" ref="J100:J101" si="216">+K100+N100</f>
        <v>0</v>
      </c>
      <c r="K100" s="128">
        <f t="shared" ref="K100:K101" si="217">+L100+M100</f>
        <v>0</v>
      </c>
      <c r="L100" s="128">
        <v>0</v>
      </c>
      <c r="M100" s="128">
        <v>0</v>
      </c>
      <c r="N100" s="155">
        <f t="shared" ref="N100:N101" si="218">+O100+P100</f>
        <v>0</v>
      </c>
      <c r="O100" s="128">
        <v>0</v>
      </c>
      <c r="P100" s="128">
        <v>0</v>
      </c>
      <c r="Q100" s="43"/>
      <c r="R100" s="43"/>
      <c r="S100" s="43"/>
      <c r="T100" s="43"/>
      <c r="U100" s="43"/>
      <c r="V100" s="43"/>
      <c r="W100" s="43"/>
      <c r="X100" s="43"/>
      <c r="Y100" s="43"/>
      <c r="Z100" s="43"/>
      <c r="AA100" s="43"/>
      <c r="AB100" s="43"/>
      <c r="AC100" s="43"/>
      <c r="AD100" s="43"/>
    </row>
    <row r="101" spans="1:30" ht="78.75" x14ac:dyDescent="0.25">
      <c r="A101" s="4"/>
      <c r="B101" s="4" t="s">
        <v>77</v>
      </c>
      <c r="C101" s="128">
        <f t="shared" si="213"/>
        <v>0</v>
      </c>
      <c r="D101" s="128">
        <f t="shared" si="214"/>
        <v>0</v>
      </c>
      <c r="E101" s="128">
        <v>0</v>
      </c>
      <c r="F101" s="128">
        <v>0</v>
      </c>
      <c r="G101" s="155">
        <f t="shared" si="215"/>
        <v>0</v>
      </c>
      <c r="H101" s="128">
        <v>0</v>
      </c>
      <c r="I101" s="128">
        <v>0</v>
      </c>
      <c r="J101" s="128">
        <f t="shared" si="216"/>
        <v>0</v>
      </c>
      <c r="K101" s="128">
        <f t="shared" si="217"/>
        <v>0</v>
      </c>
      <c r="L101" s="128">
        <v>0</v>
      </c>
      <c r="M101" s="128">
        <v>0</v>
      </c>
      <c r="N101" s="155">
        <f t="shared" si="218"/>
        <v>0</v>
      </c>
      <c r="O101" s="128">
        <v>0</v>
      </c>
      <c r="P101" s="128">
        <v>0</v>
      </c>
      <c r="Q101" s="39"/>
      <c r="R101" s="39"/>
      <c r="S101" s="39"/>
      <c r="T101" s="39"/>
      <c r="U101" s="39"/>
      <c r="V101" s="39"/>
      <c r="W101" s="39"/>
      <c r="X101" s="39"/>
      <c r="Y101" s="39"/>
      <c r="Z101" s="39"/>
      <c r="AA101" s="39"/>
      <c r="AB101" s="39"/>
      <c r="AC101" s="39"/>
      <c r="AD101" s="39"/>
    </row>
    <row r="102" spans="1:30" s="26" customFormat="1" x14ac:dyDescent="0.25">
      <c r="A102" s="41"/>
      <c r="B102" s="41" t="s">
        <v>80</v>
      </c>
      <c r="C102" s="120">
        <f t="shared" ref="C102" si="219">C103+C106+C107</f>
        <v>9030063</v>
      </c>
      <c r="D102" s="120">
        <f t="shared" ref="D102:J102" si="220">D103+D106+D107</f>
        <v>2818</v>
      </c>
      <c r="E102" s="121">
        <f t="shared" si="220"/>
        <v>0</v>
      </c>
      <c r="F102" s="121">
        <f t="shared" si="220"/>
        <v>2818</v>
      </c>
      <c r="G102" s="152">
        <f t="shared" ref="G102:I102" si="221">G103+G106+G107</f>
        <v>9027245</v>
      </c>
      <c r="H102" s="121">
        <f t="shared" si="221"/>
        <v>0</v>
      </c>
      <c r="I102" s="121">
        <f t="shared" si="221"/>
        <v>9027245</v>
      </c>
      <c r="J102" s="120">
        <f t="shared" si="220"/>
        <v>2861066</v>
      </c>
      <c r="K102" s="120">
        <f t="shared" ref="K102:P102" si="222">K103+K106+K107</f>
        <v>1244</v>
      </c>
      <c r="L102" s="121">
        <f t="shared" si="222"/>
        <v>0</v>
      </c>
      <c r="M102" s="121">
        <f t="shared" si="222"/>
        <v>1244</v>
      </c>
      <c r="N102" s="152">
        <f t="shared" si="222"/>
        <v>2859822</v>
      </c>
      <c r="O102" s="121">
        <f t="shared" si="222"/>
        <v>0</v>
      </c>
      <c r="P102" s="121">
        <f t="shared" si="222"/>
        <v>2859822</v>
      </c>
      <c r="Q102" s="39"/>
      <c r="R102" s="39"/>
      <c r="S102" s="39"/>
      <c r="T102" s="39"/>
      <c r="U102" s="39"/>
      <c r="V102" s="39"/>
      <c r="W102" s="39"/>
      <c r="X102" s="39"/>
      <c r="Y102" s="39"/>
      <c r="Z102" s="39"/>
      <c r="AA102" s="39"/>
      <c r="AB102" s="39"/>
      <c r="AC102" s="39"/>
      <c r="AD102" s="39"/>
    </row>
    <row r="103" spans="1:30" s="26" customFormat="1" ht="31.5" x14ac:dyDescent="0.25">
      <c r="A103" s="44"/>
      <c r="B103" s="44" t="s">
        <v>158</v>
      </c>
      <c r="C103" s="120">
        <f t="shared" ref="C103" si="223">+C104+C105</f>
        <v>8603281</v>
      </c>
      <c r="D103" s="120">
        <f t="shared" ref="D103:J103" si="224">+D104+D105</f>
        <v>2818</v>
      </c>
      <c r="E103" s="121">
        <f t="shared" si="224"/>
        <v>0</v>
      </c>
      <c r="F103" s="121">
        <f t="shared" si="224"/>
        <v>2818</v>
      </c>
      <c r="G103" s="152">
        <f t="shared" ref="G103:I103" si="225">+G104+G105</f>
        <v>8600463</v>
      </c>
      <c r="H103" s="121">
        <f t="shared" si="225"/>
        <v>0</v>
      </c>
      <c r="I103" s="121">
        <f t="shared" si="225"/>
        <v>8600463</v>
      </c>
      <c r="J103" s="120">
        <f t="shared" si="224"/>
        <v>2652272</v>
      </c>
      <c r="K103" s="120">
        <f t="shared" ref="K103:P103" si="226">+K104+K105</f>
        <v>1244</v>
      </c>
      <c r="L103" s="121">
        <f t="shared" si="226"/>
        <v>0</v>
      </c>
      <c r="M103" s="121">
        <f t="shared" si="226"/>
        <v>1244</v>
      </c>
      <c r="N103" s="152">
        <f t="shared" si="226"/>
        <v>2651028</v>
      </c>
      <c r="O103" s="121">
        <f t="shared" si="226"/>
        <v>0</v>
      </c>
      <c r="P103" s="121">
        <f t="shared" si="226"/>
        <v>2651028</v>
      </c>
      <c r="Q103" s="39"/>
      <c r="R103" s="39"/>
      <c r="S103" s="39"/>
      <c r="T103" s="39"/>
      <c r="U103" s="39"/>
      <c r="V103" s="39"/>
      <c r="W103" s="39"/>
      <c r="X103" s="39"/>
      <c r="Y103" s="39"/>
      <c r="Z103" s="39"/>
      <c r="AA103" s="39"/>
      <c r="AB103" s="39"/>
      <c r="AC103" s="39"/>
      <c r="AD103" s="39"/>
    </row>
    <row r="104" spans="1:30" s="26" customFormat="1" x14ac:dyDescent="0.25">
      <c r="A104" s="4"/>
      <c r="B104" s="4" t="s">
        <v>81</v>
      </c>
      <c r="C104" s="128">
        <f t="shared" ref="C104:C110" si="227">+D104+G104</f>
        <v>8600463</v>
      </c>
      <c r="D104" s="128">
        <f t="shared" ref="D104:D107" si="228">+E104+F104</f>
        <v>0</v>
      </c>
      <c r="E104" s="128">
        <v>0</v>
      </c>
      <c r="F104" s="128">
        <v>0</v>
      </c>
      <c r="G104" s="155">
        <f t="shared" ref="G104:G107" si="229">+H104+I104</f>
        <v>8600463</v>
      </c>
      <c r="H104" s="128">
        <v>0</v>
      </c>
      <c r="I104" s="128">
        <v>8600463</v>
      </c>
      <c r="J104" s="128">
        <f t="shared" ref="J104:J110" si="230">+K104+N104</f>
        <v>2651028</v>
      </c>
      <c r="K104" s="128">
        <f t="shared" ref="K104:K107" si="231">+L104+M104</f>
        <v>0</v>
      </c>
      <c r="L104" s="128">
        <v>0</v>
      </c>
      <c r="M104" s="128">
        <v>0</v>
      </c>
      <c r="N104" s="155">
        <f t="shared" ref="N104:N107" si="232">+O104+P104</f>
        <v>2651028</v>
      </c>
      <c r="O104" s="128">
        <v>0</v>
      </c>
      <c r="P104" s="128">
        <v>2651028</v>
      </c>
      <c r="Q104" s="39"/>
      <c r="R104" s="39"/>
      <c r="S104" s="39"/>
      <c r="T104" s="39"/>
      <c r="U104" s="39"/>
      <c r="V104" s="39"/>
      <c r="W104" s="39"/>
      <c r="X104" s="39"/>
      <c r="Y104" s="39"/>
      <c r="Z104" s="39"/>
      <c r="AA104" s="39"/>
      <c r="AB104" s="39"/>
      <c r="AC104" s="39"/>
      <c r="AD104" s="39"/>
    </row>
    <row r="105" spans="1:30" ht="78.75" x14ac:dyDescent="0.25">
      <c r="A105" s="4"/>
      <c r="B105" s="4" t="s">
        <v>77</v>
      </c>
      <c r="C105" s="128">
        <f t="shared" si="227"/>
        <v>2818</v>
      </c>
      <c r="D105" s="128">
        <f t="shared" si="228"/>
        <v>2818</v>
      </c>
      <c r="E105" s="128">
        <v>0</v>
      </c>
      <c r="F105" s="128">
        <v>2818</v>
      </c>
      <c r="G105" s="155">
        <f t="shared" si="229"/>
        <v>0</v>
      </c>
      <c r="H105" s="128">
        <v>0</v>
      </c>
      <c r="I105" s="128">
        <v>0</v>
      </c>
      <c r="J105" s="128">
        <f t="shared" si="230"/>
        <v>1244</v>
      </c>
      <c r="K105" s="128">
        <f t="shared" si="231"/>
        <v>1244</v>
      </c>
      <c r="L105" s="128">
        <v>0</v>
      </c>
      <c r="M105" s="128">
        <v>1244</v>
      </c>
      <c r="N105" s="155">
        <f t="shared" si="232"/>
        <v>0</v>
      </c>
      <c r="O105" s="128">
        <v>0</v>
      </c>
      <c r="P105" s="128">
        <v>0</v>
      </c>
      <c r="Q105" s="43"/>
      <c r="R105" s="43"/>
      <c r="S105" s="43"/>
      <c r="T105" s="43"/>
      <c r="U105" s="43"/>
      <c r="V105" s="43"/>
      <c r="W105" s="43"/>
      <c r="X105" s="43"/>
      <c r="Y105" s="43"/>
      <c r="Z105" s="43"/>
      <c r="AA105" s="43"/>
      <c r="AB105" s="43"/>
      <c r="AC105" s="43"/>
      <c r="AD105" s="43"/>
    </row>
    <row r="106" spans="1:30" ht="78.75" x14ac:dyDescent="0.25">
      <c r="A106" s="44"/>
      <c r="B106" s="44" t="s">
        <v>82</v>
      </c>
      <c r="C106" s="128">
        <f t="shared" si="227"/>
        <v>333984</v>
      </c>
      <c r="D106" s="128">
        <f t="shared" si="228"/>
        <v>0</v>
      </c>
      <c r="E106" s="128">
        <v>0</v>
      </c>
      <c r="F106" s="128">
        <v>0</v>
      </c>
      <c r="G106" s="155">
        <f t="shared" si="229"/>
        <v>333984</v>
      </c>
      <c r="H106" s="128">
        <v>0</v>
      </c>
      <c r="I106" s="128">
        <v>333984</v>
      </c>
      <c r="J106" s="128">
        <f t="shared" si="230"/>
        <v>115996</v>
      </c>
      <c r="K106" s="128">
        <f t="shared" si="231"/>
        <v>0</v>
      </c>
      <c r="L106" s="128">
        <v>0</v>
      </c>
      <c r="M106" s="128">
        <v>0</v>
      </c>
      <c r="N106" s="155">
        <f t="shared" si="232"/>
        <v>115996</v>
      </c>
      <c r="O106" s="128">
        <v>0</v>
      </c>
      <c r="P106" s="128">
        <v>115996</v>
      </c>
      <c r="Q106" s="43"/>
      <c r="R106" s="43"/>
      <c r="S106" s="43"/>
      <c r="T106" s="43"/>
      <c r="U106" s="43"/>
      <c r="V106" s="43"/>
      <c r="W106" s="43"/>
      <c r="X106" s="43"/>
      <c r="Y106" s="43"/>
      <c r="Z106" s="43"/>
      <c r="AA106" s="43"/>
      <c r="AB106" s="43"/>
      <c r="AC106" s="43"/>
      <c r="AD106" s="43"/>
    </row>
    <row r="107" spans="1:30" s="26" customFormat="1" ht="63" x14ac:dyDescent="0.25">
      <c r="A107" s="44"/>
      <c r="B107" s="44" t="s">
        <v>83</v>
      </c>
      <c r="C107" s="128">
        <f t="shared" si="227"/>
        <v>92798</v>
      </c>
      <c r="D107" s="128">
        <f t="shared" si="228"/>
        <v>0</v>
      </c>
      <c r="E107" s="128">
        <v>0</v>
      </c>
      <c r="F107" s="128">
        <v>0</v>
      </c>
      <c r="G107" s="155">
        <f t="shared" si="229"/>
        <v>92798</v>
      </c>
      <c r="H107" s="128">
        <v>0</v>
      </c>
      <c r="I107" s="128">
        <v>92798</v>
      </c>
      <c r="J107" s="128">
        <f t="shared" si="230"/>
        <v>92798</v>
      </c>
      <c r="K107" s="128">
        <f t="shared" si="231"/>
        <v>0</v>
      </c>
      <c r="L107" s="128">
        <v>0</v>
      </c>
      <c r="M107" s="128">
        <v>0</v>
      </c>
      <c r="N107" s="155">
        <f t="shared" si="232"/>
        <v>92798</v>
      </c>
      <c r="O107" s="128">
        <v>0</v>
      </c>
      <c r="P107" s="128">
        <v>92798</v>
      </c>
      <c r="Q107" s="39"/>
      <c r="R107" s="39"/>
      <c r="S107" s="39"/>
      <c r="T107" s="39"/>
      <c r="U107" s="39"/>
      <c r="V107" s="39"/>
      <c r="W107" s="39"/>
      <c r="X107" s="39"/>
      <c r="Y107" s="39"/>
      <c r="Z107" s="39"/>
      <c r="AA107" s="39"/>
      <c r="AB107" s="39"/>
      <c r="AC107" s="39"/>
      <c r="AD107" s="39"/>
    </row>
    <row r="108" spans="1:30" s="40" customFormat="1" x14ac:dyDescent="0.25">
      <c r="A108" s="4"/>
      <c r="B108" s="4" t="s">
        <v>78</v>
      </c>
      <c r="C108" s="128">
        <f>+D108+G108</f>
        <v>80000</v>
      </c>
      <c r="D108" s="128">
        <f>+E108+F108</f>
        <v>80000</v>
      </c>
      <c r="E108" s="128">
        <v>80000</v>
      </c>
      <c r="F108" s="128">
        <v>0</v>
      </c>
      <c r="G108" s="155">
        <f>+H108+I108</f>
        <v>0</v>
      </c>
      <c r="H108" s="128">
        <v>0</v>
      </c>
      <c r="I108" s="128">
        <v>0</v>
      </c>
      <c r="J108" s="128">
        <f>+K108+N108</f>
        <v>25000</v>
      </c>
      <c r="K108" s="128">
        <f>+L108+M108</f>
        <v>25000</v>
      </c>
      <c r="L108" s="128">
        <v>25000</v>
      </c>
      <c r="M108" s="128">
        <v>0</v>
      </c>
      <c r="N108" s="155">
        <f>+O108+P108</f>
        <v>0</v>
      </c>
      <c r="O108" s="128">
        <v>0</v>
      </c>
      <c r="P108" s="128">
        <v>0</v>
      </c>
      <c r="Q108" s="39"/>
      <c r="R108" s="39"/>
      <c r="S108" s="39"/>
      <c r="T108" s="39"/>
      <c r="U108" s="39"/>
      <c r="V108" s="39"/>
      <c r="W108" s="39"/>
      <c r="X108" s="39"/>
      <c r="Y108" s="39"/>
      <c r="Z108" s="39"/>
      <c r="AA108" s="39"/>
      <c r="AB108" s="39"/>
      <c r="AC108" s="39"/>
      <c r="AD108" s="39"/>
    </row>
    <row r="109" spans="1:30" s="33" customFormat="1" ht="63" x14ac:dyDescent="0.25">
      <c r="A109" s="4"/>
      <c r="B109" s="4" t="s">
        <v>330</v>
      </c>
      <c r="C109" s="128">
        <f>+D109+G109</f>
        <v>272205</v>
      </c>
      <c r="D109" s="128">
        <f>+E109+F109</f>
        <v>0</v>
      </c>
      <c r="E109" s="128">
        <v>0</v>
      </c>
      <c r="F109" s="128">
        <v>0</v>
      </c>
      <c r="G109" s="155">
        <f>+H109+I109</f>
        <v>272205</v>
      </c>
      <c r="H109" s="128">
        <v>0</v>
      </c>
      <c r="I109" s="128">
        <v>272205</v>
      </c>
      <c r="J109" s="128">
        <f>+K109+N109</f>
        <v>272205</v>
      </c>
      <c r="K109" s="128">
        <f>+L109+M109</f>
        <v>0</v>
      </c>
      <c r="L109" s="128">
        <v>0</v>
      </c>
      <c r="M109" s="128">
        <v>0</v>
      </c>
      <c r="N109" s="155">
        <f>+O109+P109</f>
        <v>272205</v>
      </c>
      <c r="O109" s="128">
        <v>0</v>
      </c>
      <c r="P109" s="128">
        <v>272205</v>
      </c>
      <c r="Q109" s="39"/>
      <c r="R109" s="39"/>
      <c r="S109" s="39"/>
      <c r="T109" s="39"/>
      <c r="U109" s="39"/>
      <c r="V109" s="39"/>
      <c r="W109" s="39"/>
      <c r="X109" s="39"/>
      <c r="Y109" s="39"/>
      <c r="Z109" s="39"/>
      <c r="AA109" s="39"/>
      <c r="AB109" s="39"/>
      <c r="AC109" s="39"/>
      <c r="AD109" s="39"/>
    </row>
    <row r="110" spans="1:30" s="26" customFormat="1" ht="31.5" x14ac:dyDescent="0.25">
      <c r="A110" s="45"/>
      <c r="B110" s="17" t="s">
        <v>327</v>
      </c>
      <c r="C110" s="128">
        <f t="shared" si="227"/>
        <v>-1424</v>
      </c>
      <c r="D110" s="128">
        <v>-1424</v>
      </c>
      <c r="E110" s="128" t="s">
        <v>556</v>
      </c>
      <c r="F110" s="128" t="s">
        <v>556</v>
      </c>
      <c r="G110" s="155">
        <v>0</v>
      </c>
      <c r="H110" s="128" t="s">
        <v>556</v>
      </c>
      <c r="I110" s="128" t="s">
        <v>556</v>
      </c>
      <c r="J110" s="128">
        <f t="shared" si="230"/>
        <v>0</v>
      </c>
      <c r="K110" s="128">
        <v>0</v>
      </c>
      <c r="L110" s="128" t="s">
        <v>556</v>
      </c>
      <c r="M110" s="128" t="s">
        <v>556</v>
      </c>
      <c r="N110" s="155">
        <v>0</v>
      </c>
      <c r="O110" s="128" t="s">
        <v>556</v>
      </c>
      <c r="P110" s="128" t="s">
        <v>556</v>
      </c>
      <c r="Q110" s="39"/>
      <c r="R110" s="39"/>
      <c r="S110" s="39"/>
      <c r="T110" s="39"/>
      <c r="U110" s="39"/>
      <c r="V110" s="39"/>
      <c r="W110" s="39"/>
      <c r="X110" s="39"/>
      <c r="Y110" s="39"/>
      <c r="Z110" s="39"/>
      <c r="AA110" s="39"/>
      <c r="AB110" s="39"/>
      <c r="AC110" s="39"/>
      <c r="AD110" s="39"/>
    </row>
    <row r="111" spans="1:30" s="26" customFormat="1" ht="31.5" x14ac:dyDescent="0.25">
      <c r="A111" s="25" t="s">
        <v>241</v>
      </c>
      <c r="B111" s="25" t="s">
        <v>84</v>
      </c>
      <c r="C111" s="120">
        <f>C112+C115+C118+C121+C124+C127+C130+C133+C138</f>
        <v>103459662</v>
      </c>
      <c r="D111" s="120">
        <f t="shared" ref="D111:J111" si="233">D112+D115+D118+D121+D124+D127+D130+D133+D138</f>
        <v>206194</v>
      </c>
      <c r="E111" s="120">
        <f t="shared" si="233"/>
        <v>163461</v>
      </c>
      <c r="F111" s="120">
        <f t="shared" si="233"/>
        <v>42733</v>
      </c>
      <c r="G111" s="152">
        <f t="shared" ref="G111:I111" si="234">G112+G115+G118+G121+G124+G127+G130+G133+G138</f>
        <v>103253468</v>
      </c>
      <c r="H111" s="120">
        <f t="shared" si="234"/>
        <v>26507276</v>
      </c>
      <c r="I111" s="120">
        <f t="shared" si="234"/>
        <v>76746192</v>
      </c>
      <c r="J111" s="120">
        <f t="shared" si="233"/>
        <v>24320780</v>
      </c>
      <c r="K111" s="120">
        <f t="shared" ref="K111:P111" si="235">K112+K115+K118+K121+K124+K127+K130+K133+K138</f>
        <v>65226</v>
      </c>
      <c r="L111" s="120">
        <f t="shared" si="235"/>
        <v>14251</v>
      </c>
      <c r="M111" s="120">
        <f t="shared" si="235"/>
        <v>50975</v>
      </c>
      <c r="N111" s="152">
        <f t="shared" si="235"/>
        <v>24255554</v>
      </c>
      <c r="O111" s="120">
        <f t="shared" si="235"/>
        <v>6801185</v>
      </c>
      <c r="P111" s="120">
        <f t="shared" si="235"/>
        <v>17454369</v>
      </c>
      <c r="Q111" s="39"/>
      <c r="R111" s="39"/>
      <c r="S111" s="39"/>
      <c r="T111" s="39"/>
      <c r="U111" s="39"/>
      <c r="V111" s="39"/>
      <c r="W111" s="39"/>
      <c r="X111" s="39"/>
      <c r="Y111" s="39"/>
      <c r="Z111" s="39"/>
      <c r="AA111" s="39"/>
    </row>
    <row r="112" spans="1:30" s="26" customFormat="1" x14ac:dyDescent="0.25">
      <c r="A112" s="38"/>
      <c r="B112" s="25" t="s">
        <v>295</v>
      </c>
      <c r="C112" s="130">
        <f t="shared" ref="C112" si="236">C113+C114</f>
        <v>8189470</v>
      </c>
      <c r="D112" s="130">
        <f t="shared" ref="D112:J112" si="237">D113+D114</f>
        <v>0</v>
      </c>
      <c r="E112" s="129">
        <f t="shared" si="237"/>
        <v>0</v>
      </c>
      <c r="F112" s="129">
        <f t="shared" si="237"/>
        <v>0</v>
      </c>
      <c r="G112" s="159">
        <f t="shared" ref="G112:I112" si="238">G113+G114</f>
        <v>8189470</v>
      </c>
      <c r="H112" s="129">
        <f t="shared" si="238"/>
        <v>5778847</v>
      </c>
      <c r="I112" s="129">
        <f t="shared" si="238"/>
        <v>2410623</v>
      </c>
      <c r="J112" s="130">
        <f t="shared" si="237"/>
        <v>1711699</v>
      </c>
      <c r="K112" s="130">
        <f t="shared" ref="K112:P112" si="239">K113+K114</f>
        <v>0</v>
      </c>
      <c r="L112" s="129">
        <f t="shared" si="239"/>
        <v>0</v>
      </c>
      <c r="M112" s="129">
        <f t="shared" si="239"/>
        <v>0</v>
      </c>
      <c r="N112" s="159">
        <f t="shared" si="239"/>
        <v>1711699</v>
      </c>
      <c r="O112" s="129">
        <f t="shared" si="239"/>
        <v>1460849</v>
      </c>
      <c r="P112" s="129">
        <f t="shared" si="239"/>
        <v>250850</v>
      </c>
      <c r="Q112" s="39"/>
      <c r="R112" s="39"/>
      <c r="S112" s="39"/>
      <c r="T112" s="39"/>
      <c r="U112" s="39"/>
      <c r="V112" s="39"/>
      <c r="W112" s="39"/>
      <c r="X112" s="39"/>
      <c r="Y112" s="39"/>
      <c r="Z112" s="39"/>
      <c r="AA112" s="39"/>
    </row>
    <row r="113" spans="1:27" s="26" customFormat="1" x14ac:dyDescent="0.25">
      <c r="A113" s="4"/>
      <c r="B113" s="28" t="s">
        <v>75</v>
      </c>
      <c r="C113" s="128">
        <f t="shared" ref="C113:C114" si="240">+D113+G113</f>
        <v>8189470</v>
      </c>
      <c r="D113" s="128">
        <f t="shared" ref="D113:D114" si="241">+E113+F113</f>
        <v>0</v>
      </c>
      <c r="E113" s="128">
        <v>0</v>
      </c>
      <c r="F113" s="128">
        <v>0</v>
      </c>
      <c r="G113" s="155">
        <f t="shared" ref="G113:G114" si="242">+H113+I113</f>
        <v>8189470</v>
      </c>
      <c r="H113" s="128">
        <v>5778847</v>
      </c>
      <c r="I113" s="128">
        <v>2410623</v>
      </c>
      <c r="J113" s="128">
        <f t="shared" ref="J113:J114" si="243">+K113+N113</f>
        <v>1711699</v>
      </c>
      <c r="K113" s="128">
        <f t="shared" ref="K113:K114" si="244">+L113+M113</f>
        <v>0</v>
      </c>
      <c r="L113" s="128">
        <v>0</v>
      </c>
      <c r="M113" s="128">
        <v>0</v>
      </c>
      <c r="N113" s="155">
        <f t="shared" ref="N113:N114" si="245">+O113+P113</f>
        <v>1711699</v>
      </c>
      <c r="O113" s="128">
        <v>1460849</v>
      </c>
      <c r="P113" s="128">
        <v>250850</v>
      </c>
      <c r="Q113" s="39"/>
      <c r="R113" s="39"/>
      <c r="S113" s="39"/>
      <c r="T113" s="39"/>
      <c r="U113" s="39"/>
      <c r="V113" s="39"/>
      <c r="W113" s="39"/>
      <c r="X113" s="39"/>
      <c r="Y113" s="39"/>
      <c r="Z113" s="39"/>
      <c r="AA113" s="39"/>
    </row>
    <row r="114" spans="1:27" s="26" customFormat="1" ht="78.75" x14ac:dyDescent="0.25">
      <c r="A114" s="4"/>
      <c r="B114" s="4" t="s">
        <v>77</v>
      </c>
      <c r="C114" s="128">
        <f t="shared" si="240"/>
        <v>0</v>
      </c>
      <c r="D114" s="128">
        <f t="shared" si="241"/>
        <v>0</v>
      </c>
      <c r="E114" s="128">
        <v>0</v>
      </c>
      <c r="F114" s="128">
        <v>0</v>
      </c>
      <c r="G114" s="155">
        <f t="shared" si="242"/>
        <v>0</v>
      </c>
      <c r="H114" s="128">
        <v>0</v>
      </c>
      <c r="I114" s="128">
        <v>0</v>
      </c>
      <c r="J114" s="128">
        <f t="shared" si="243"/>
        <v>0</v>
      </c>
      <c r="K114" s="128">
        <f t="shared" si="244"/>
        <v>0</v>
      </c>
      <c r="L114" s="128">
        <v>0</v>
      </c>
      <c r="M114" s="128">
        <v>0</v>
      </c>
      <c r="N114" s="155">
        <f t="shared" si="245"/>
        <v>0</v>
      </c>
      <c r="O114" s="128">
        <v>0</v>
      </c>
      <c r="P114" s="128">
        <v>0</v>
      </c>
      <c r="Q114" s="39"/>
      <c r="R114" s="39"/>
      <c r="S114" s="39"/>
      <c r="T114" s="39"/>
      <c r="U114" s="39"/>
      <c r="V114" s="39"/>
      <c r="W114" s="39"/>
      <c r="X114" s="39"/>
      <c r="Y114" s="39"/>
      <c r="Z114" s="39"/>
      <c r="AA114" s="39"/>
    </row>
    <row r="115" spans="1:27" s="26" customFormat="1" x14ac:dyDescent="0.25">
      <c r="A115" s="38"/>
      <c r="B115" s="25" t="s">
        <v>296</v>
      </c>
      <c r="C115" s="122">
        <f t="shared" ref="C115" si="246">C116+C117</f>
        <v>0</v>
      </c>
      <c r="D115" s="122">
        <f t="shared" ref="D115:J115" si="247">D116+D117</f>
        <v>0</v>
      </c>
      <c r="E115" s="123">
        <f t="shared" si="247"/>
        <v>0</v>
      </c>
      <c r="F115" s="123">
        <f t="shared" si="247"/>
        <v>0</v>
      </c>
      <c r="G115" s="131">
        <f t="shared" ref="G115:I115" si="248">G116+G117</f>
        <v>0</v>
      </c>
      <c r="H115" s="123">
        <f t="shared" si="248"/>
        <v>0</v>
      </c>
      <c r="I115" s="123">
        <f t="shared" si="248"/>
        <v>0</v>
      </c>
      <c r="J115" s="122">
        <f t="shared" si="247"/>
        <v>0</v>
      </c>
      <c r="K115" s="122">
        <f t="shared" ref="K115:P115" si="249">K116+K117</f>
        <v>0</v>
      </c>
      <c r="L115" s="123">
        <f t="shared" si="249"/>
        <v>0</v>
      </c>
      <c r="M115" s="123">
        <f t="shared" si="249"/>
        <v>0</v>
      </c>
      <c r="N115" s="131">
        <f t="shared" si="249"/>
        <v>0</v>
      </c>
      <c r="O115" s="123">
        <f t="shared" si="249"/>
        <v>0</v>
      </c>
      <c r="P115" s="123">
        <f t="shared" si="249"/>
        <v>0</v>
      </c>
      <c r="Q115" s="39"/>
      <c r="R115" s="39"/>
      <c r="S115" s="39"/>
      <c r="T115" s="39"/>
      <c r="U115" s="39"/>
      <c r="V115" s="39"/>
      <c r="W115" s="39"/>
      <c r="X115" s="39"/>
      <c r="Y115" s="39"/>
      <c r="Z115" s="39"/>
      <c r="AA115" s="39"/>
    </row>
    <row r="116" spans="1:27" s="26" customFormat="1" x14ac:dyDescent="0.25">
      <c r="A116" s="4"/>
      <c r="B116" s="28" t="s">
        <v>75</v>
      </c>
      <c r="C116" s="128">
        <f t="shared" ref="C116:C117" si="250">+D116+G116</f>
        <v>0</v>
      </c>
      <c r="D116" s="128">
        <f t="shared" ref="D116:D117" si="251">+E116+F116</f>
        <v>0</v>
      </c>
      <c r="E116" s="128">
        <v>0</v>
      </c>
      <c r="F116" s="128">
        <v>0</v>
      </c>
      <c r="G116" s="155">
        <f t="shared" ref="G116:G117" si="252">+H116+I116</f>
        <v>0</v>
      </c>
      <c r="H116" s="128">
        <v>0</v>
      </c>
      <c r="I116" s="128">
        <v>0</v>
      </c>
      <c r="J116" s="128">
        <f t="shared" ref="J116:J117" si="253">+K116+N116</f>
        <v>0</v>
      </c>
      <c r="K116" s="128">
        <f t="shared" ref="K116:K117" si="254">+L116+M116</f>
        <v>0</v>
      </c>
      <c r="L116" s="128">
        <v>0</v>
      </c>
      <c r="M116" s="128">
        <v>0</v>
      </c>
      <c r="N116" s="155">
        <f t="shared" ref="N116:N117" si="255">+O116+P116</f>
        <v>0</v>
      </c>
      <c r="O116" s="128">
        <v>0</v>
      </c>
      <c r="P116" s="128">
        <v>0</v>
      </c>
      <c r="Q116" s="39"/>
      <c r="R116" s="39"/>
      <c r="S116" s="39"/>
      <c r="T116" s="39"/>
      <c r="U116" s="39"/>
      <c r="V116" s="39"/>
      <c r="W116" s="39"/>
      <c r="X116" s="39"/>
      <c r="Y116" s="39"/>
      <c r="Z116" s="39"/>
      <c r="AA116" s="39"/>
    </row>
    <row r="117" spans="1:27" s="26" customFormat="1" ht="78.75" x14ac:dyDescent="0.25">
      <c r="A117" s="4"/>
      <c r="B117" s="28" t="s">
        <v>77</v>
      </c>
      <c r="C117" s="128">
        <f t="shared" si="250"/>
        <v>0</v>
      </c>
      <c r="D117" s="128">
        <f t="shared" si="251"/>
        <v>0</v>
      </c>
      <c r="E117" s="128">
        <v>0</v>
      </c>
      <c r="F117" s="128">
        <v>0</v>
      </c>
      <c r="G117" s="155">
        <f t="shared" si="252"/>
        <v>0</v>
      </c>
      <c r="H117" s="128">
        <v>0</v>
      </c>
      <c r="I117" s="128">
        <v>0</v>
      </c>
      <c r="J117" s="128">
        <f t="shared" si="253"/>
        <v>0</v>
      </c>
      <c r="K117" s="128">
        <f t="shared" si="254"/>
        <v>0</v>
      </c>
      <c r="L117" s="128">
        <v>0</v>
      </c>
      <c r="M117" s="128">
        <v>0</v>
      </c>
      <c r="N117" s="155">
        <f t="shared" si="255"/>
        <v>0</v>
      </c>
      <c r="O117" s="128">
        <v>0</v>
      </c>
      <c r="P117" s="128">
        <v>0</v>
      </c>
      <c r="Q117" s="39"/>
      <c r="R117" s="39"/>
      <c r="S117" s="39"/>
      <c r="T117" s="39"/>
      <c r="U117" s="39"/>
      <c r="V117" s="39"/>
      <c r="W117" s="39"/>
      <c r="X117" s="39"/>
      <c r="Y117" s="39"/>
      <c r="Z117" s="39"/>
      <c r="AA117" s="39"/>
    </row>
    <row r="118" spans="1:27" s="26" customFormat="1" ht="31.5" x14ac:dyDescent="0.25">
      <c r="A118" s="38"/>
      <c r="B118" s="25" t="s">
        <v>297</v>
      </c>
      <c r="C118" s="122">
        <f t="shared" ref="C118" si="256">C119+C120</f>
        <v>4406570</v>
      </c>
      <c r="D118" s="122">
        <f t="shared" ref="D118:J118" si="257">D119+D120</f>
        <v>0</v>
      </c>
      <c r="E118" s="123">
        <f t="shared" si="257"/>
        <v>0</v>
      </c>
      <c r="F118" s="123">
        <f t="shared" si="257"/>
        <v>0</v>
      </c>
      <c r="G118" s="131">
        <f t="shared" ref="G118:I118" si="258">G119+G120</f>
        <v>4406570</v>
      </c>
      <c r="H118" s="123">
        <f t="shared" si="258"/>
        <v>4406570</v>
      </c>
      <c r="I118" s="123">
        <f t="shared" si="258"/>
        <v>0</v>
      </c>
      <c r="J118" s="122">
        <f t="shared" si="257"/>
        <v>1745945</v>
      </c>
      <c r="K118" s="122">
        <f t="shared" ref="K118:P118" si="259">K119+K120</f>
        <v>0</v>
      </c>
      <c r="L118" s="123">
        <f t="shared" si="259"/>
        <v>0</v>
      </c>
      <c r="M118" s="123">
        <f t="shared" si="259"/>
        <v>0</v>
      </c>
      <c r="N118" s="131">
        <f t="shared" si="259"/>
        <v>1745945</v>
      </c>
      <c r="O118" s="123">
        <f t="shared" si="259"/>
        <v>0</v>
      </c>
      <c r="P118" s="123">
        <f t="shared" si="259"/>
        <v>1745945</v>
      </c>
      <c r="Q118" s="39"/>
      <c r="R118" s="39"/>
      <c r="S118" s="39"/>
      <c r="T118" s="39"/>
      <c r="U118" s="39"/>
      <c r="V118" s="39"/>
      <c r="W118" s="39"/>
      <c r="X118" s="39"/>
      <c r="Y118" s="39"/>
      <c r="Z118" s="39"/>
      <c r="AA118" s="39"/>
    </row>
    <row r="119" spans="1:27" s="26" customFormat="1" x14ac:dyDescent="0.25">
      <c r="A119" s="4"/>
      <c r="B119" s="28" t="s">
        <v>75</v>
      </c>
      <c r="C119" s="128">
        <f t="shared" ref="C119:C120" si="260">+D119+G119</f>
        <v>4406570</v>
      </c>
      <c r="D119" s="128">
        <f t="shared" ref="D119:D120" si="261">+E119+F119</f>
        <v>0</v>
      </c>
      <c r="E119" s="128">
        <v>0</v>
      </c>
      <c r="F119" s="128">
        <v>0</v>
      </c>
      <c r="G119" s="155">
        <f t="shared" ref="G119:G120" si="262">+H119+I119</f>
        <v>4406570</v>
      </c>
      <c r="H119" s="128">
        <v>4406570</v>
      </c>
      <c r="I119" s="128">
        <v>0</v>
      </c>
      <c r="J119" s="128">
        <f t="shared" ref="J119:J120" si="263">+K119+N119</f>
        <v>1745945</v>
      </c>
      <c r="K119" s="128">
        <f t="shared" ref="K119:K120" si="264">+L119+M119</f>
        <v>0</v>
      </c>
      <c r="L119" s="128">
        <v>0</v>
      </c>
      <c r="M119" s="128">
        <v>0</v>
      </c>
      <c r="N119" s="155">
        <f t="shared" ref="N119:N120" si="265">+O119+P119</f>
        <v>1745945</v>
      </c>
      <c r="O119" s="128">
        <v>0</v>
      </c>
      <c r="P119" s="128">
        <v>1745945</v>
      </c>
      <c r="Q119" s="39"/>
      <c r="R119" s="39"/>
      <c r="S119" s="39"/>
      <c r="T119" s="39"/>
      <c r="U119" s="39"/>
      <c r="V119" s="39"/>
      <c r="W119" s="39"/>
      <c r="X119" s="39"/>
      <c r="Y119" s="39"/>
      <c r="Z119" s="39"/>
      <c r="AA119" s="39"/>
    </row>
    <row r="120" spans="1:27" s="26" customFormat="1" ht="78.75" x14ac:dyDescent="0.25">
      <c r="A120" s="4"/>
      <c r="B120" s="28" t="s">
        <v>77</v>
      </c>
      <c r="C120" s="128">
        <f t="shared" si="260"/>
        <v>0</v>
      </c>
      <c r="D120" s="128">
        <f t="shared" si="261"/>
        <v>0</v>
      </c>
      <c r="E120" s="128">
        <v>0</v>
      </c>
      <c r="F120" s="128">
        <v>0</v>
      </c>
      <c r="G120" s="155">
        <f t="shared" si="262"/>
        <v>0</v>
      </c>
      <c r="H120" s="128">
        <v>0</v>
      </c>
      <c r="I120" s="128">
        <v>0</v>
      </c>
      <c r="J120" s="128">
        <f t="shared" si="263"/>
        <v>0</v>
      </c>
      <c r="K120" s="128">
        <f t="shared" si="264"/>
        <v>0</v>
      </c>
      <c r="L120" s="128">
        <v>0</v>
      </c>
      <c r="M120" s="128">
        <v>0</v>
      </c>
      <c r="N120" s="155">
        <f t="shared" si="265"/>
        <v>0</v>
      </c>
      <c r="O120" s="128">
        <v>0</v>
      </c>
      <c r="P120" s="128">
        <v>0</v>
      </c>
      <c r="Q120" s="39"/>
      <c r="R120" s="39"/>
      <c r="S120" s="39"/>
      <c r="T120" s="39"/>
      <c r="U120" s="39"/>
      <c r="V120" s="39"/>
      <c r="W120" s="39"/>
      <c r="X120" s="39"/>
      <c r="Y120" s="39"/>
      <c r="Z120" s="39"/>
      <c r="AA120" s="39"/>
    </row>
    <row r="121" spans="1:27" s="26" customFormat="1" x14ac:dyDescent="0.25">
      <c r="A121" s="38"/>
      <c r="B121" s="46" t="s">
        <v>289</v>
      </c>
      <c r="C121" s="131">
        <f t="shared" ref="C121" si="266">C122+C123</f>
        <v>23758110</v>
      </c>
      <c r="D121" s="131">
        <f t="shared" ref="D121:J121" si="267">D122+D123</f>
        <v>27140</v>
      </c>
      <c r="E121" s="132">
        <f t="shared" si="267"/>
        <v>143</v>
      </c>
      <c r="F121" s="132">
        <f t="shared" si="267"/>
        <v>26997</v>
      </c>
      <c r="G121" s="131">
        <f t="shared" ref="G121:I121" si="268">G122+G123</f>
        <v>23730970</v>
      </c>
      <c r="H121" s="132">
        <f t="shared" si="268"/>
        <v>13193</v>
      </c>
      <c r="I121" s="132">
        <f t="shared" si="268"/>
        <v>23717777</v>
      </c>
      <c r="J121" s="131">
        <f t="shared" si="267"/>
        <v>4888155</v>
      </c>
      <c r="K121" s="131">
        <f t="shared" ref="K121:P121" si="269">K122+K123</f>
        <v>8661</v>
      </c>
      <c r="L121" s="132">
        <f t="shared" si="269"/>
        <v>0</v>
      </c>
      <c r="M121" s="132">
        <f t="shared" si="269"/>
        <v>8661</v>
      </c>
      <c r="N121" s="131">
        <f t="shared" si="269"/>
        <v>4879494</v>
      </c>
      <c r="O121" s="132">
        <f t="shared" si="269"/>
        <v>3583</v>
      </c>
      <c r="P121" s="132">
        <f t="shared" si="269"/>
        <v>4875911</v>
      </c>
      <c r="Q121" s="39"/>
      <c r="R121" s="39"/>
      <c r="S121" s="39"/>
      <c r="T121" s="39"/>
      <c r="U121" s="39"/>
      <c r="V121" s="39"/>
      <c r="W121" s="39"/>
      <c r="X121" s="39"/>
      <c r="Y121" s="39"/>
      <c r="Z121" s="39"/>
      <c r="AA121" s="39"/>
    </row>
    <row r="122" spans="1:27" s="26" customFormat="1" x14ac:dyDescent="0.25">
      <c r="A122" s="4"/>
      <c r="B122" s="28" t="s">
        <v>75</v>
      </c>
      <c r="C122" s="128">
        <f t="shared" ref="C122:C123" si="270">+D122+G122</f>
        <v>23730970</v>
      </c>
      <c r="D122" s="128">
        <f t="shared" ref="D122:D123" si="271">+E122+F122</f>
        <v>0</v>
      </c>
      <c r="E122" s="128">
        <v>0</v>
      </c>
      <c r="F122" s="128">
        <v>0</v>
      </c>
      <c r="G122" s="155">
        <f t="shared" ref="G122:G123" si="272">+H122+I122</f>
        <v>23730970</v>
      </c>
      <c r="H122" s="128">
        <v>13193</v>
      </c>
      <c r="I122" s="128">
        <v>23717777</v>
      </c>
      <c r="J122" s="128">
        <f t="shared" ref="J122:J123" si="273">+K122+N122</f>
        <v>4879494</v>
      </c>
      <c r="K122" s="128">
        <f t="shared" ref="K122:K123" si="274">+L122+M122</f>
        <v>0</v>
      </c>
      <c r="L122" s="128">
        <v>0</v>
      </c>
      <c r="M122" s="128">
        <v>0</v>
      </c>
      <c r="N122" s="155">
        <f t="shared" ref="N122:N123" si="275">+O122+P122</f>
        <v>4879494</v>
      </c>
      <c r="O122" s="128">
        <v>3583</v>
      </c>
      <c r="P122" s="128">
        <v>4875911</v>
      </c>
      <c r="Q122" s="39"/>
      <c r="R122" s="39"/>
      <c r="S122" s="39"/>
      <c r="T122" s="39"/>
      <c r="U122" s="39"/>
      <c r="V122" s="39"/>
      <c r="W122" s="39"/>
      <c r="X122" s="39"/>
      <c r="Y122" s="39"/>
      <c r="Z122" s="39"/>
      <c r="AA122" s="39"/>
    </row>
    <row r="123" spans="1:27" s="26" customFormat="1" ht="78.75" x14ac:dyDescent="0.25">
      <c r="A123" s="4"/>
      <c r="B123" s="28" t="s">
        <v>77</v>
      </c>
      <c r="C123" s="128">
        <f t="shared" si="270"/>
        <v>27140</v>
      </c>
      <c r="D123" s="128">
        <f t="shared" si="271"/>
        <v>27140</v>
      </c>
      <c r="E123" s="128">
        <v>143</v>
      </c>
      <c r="F123" s="128">
        <v>26997</v>
      </c>
      <c r="G123" s="155">
        <f t="shared" si="272"/>
        <v>0</v>
      </c>
      <c r="H123" s="128">
        <v>0</v>
      </c>
      <c r="I123" s="128">
        <v>0</v>
      </c>
      <c r="J123" s="128">
        <f t="shared" si="273"/>
        <v>8661</v>
      </c>
      <c r="K123" s="128">
        <f t="shared" si="274"/>
        <v>8661</v>
      </c>
      <c r="L123" s="128">
        <v>0</v>
      </c>
      <c r="M123" s="128">
        <v>8661</v>
      </c>
      <c r="N123" s="155">
        <f t="shared" si="275"/>
        <v>0</v>
      </c>
      <c r="O123" s="128">
        <v>0</v>
      </c>
      <c r="P123" s="128">
        <v>0</v>
      </c>
      <c r="Q123" s="39"/>
      <c r="R123" s="39"/>
      <c r="S123" s="39"/>
      <c r="T123" s="39"/>
      <c r="U123" s="39"/>
      <c r="V123" s="39"/>
      <c r="W123" s="39"/>
      <c r="X123" s="39"/>
      <c r="Y123" s="39"/>
      <c r="Z123" s="39"/>
      <c r="AA123" s="39"/>
    </row>
    <row r="124" spans="1:27" s="26" customFormat="1" x14ac:dyDescent="0.25">
      <c r="A124" s="38"/>
      <c r="B124" s="25" t="s">
        <v>291</v>
      </c>
      <c r="C124" s="122">
        <f t="shared" ref="C124" si="276">C125+C126</f>
        <v>14340</v>
      </c>
      <c r="D124" s="122">
        <f t="shared" ref="D124:J124" si="277">D125+D126</f>
        <v>0</v>
      </c>
      <c r="E124" s="123">
        <f t="shared" si="277"/>
        <v>0</v>
      </c>
      <c r="F124" s="123">
        <f t="shared" si="277"/>
        <v>0</v>
      </c>
      <c r="G124" s="131">
        <f t="shared" ref="G124:I124" si="278">G125+G126</f>
        <v>14340</v>
      </c>
      <c r="H124" s="123">
        <f t="shared" si="278"/>
        <v>14340</v>
      </c>
      <c r="I124" s="123">
        <f t="shared" si="278"/>
        <v>0</v>
      </c>
      <c r="J124" s="122">
        <f t="shared" si="277"/>
        <v>2478</v>
      </c>
      <c r="K124" s="122">
        <f t="shared" ref="K124:P124" si="279">K125+K126</f>
        <v>0</v>
      </c>
      <c r="L124" s="123">
        <f t="shared" si="279"/>
        <v>0</v>
      </c>
      <c r="M124" s="123">
        <f t="shared" si="279"/>
        <v>0</v>
      </c>
      <c r="N124" s="131">
        <f t="shared" si="279"/>
        <v>2478</v>
      </c>
      <c r="O124" s="123">
        <f t="shared" si="279"/>
        <v>2478</v>
      </c>
      <c r="P124" s="123">
        <f t="shared" si="279"/>
        <v>0</v>
      </c>
      <c r="Q124" s="39"/>
      <c r="R124" s="39"/>
      <c r="S124" s="39"/>
      <c r="T124" s="39"/>
      <c r="U124" s="39"/>
      <c r="V124" s="39"/>
      <c r="W124" s="39"/>
      <c r="X124" s="39"/>
      <c r="Y124" s="39"/>
      <c r="Z124" s="39"/>
      <c r="AA124" s="39"/>
    </row>
    <row r="125" spans="1:27" s="26" customFormat="1" x14ac:dyDescent="0.25">
      <c r="A125" s="4"/>
      <c r="B125" s="28" t="s">
        <v>75</v>
      </c>
      <c r="C125" s="128">
        <f t="shared" ref="C125:C126" si="280">+D125+G125</f>
        <v>14340</v>
      </c>
      <c r="D125" s="128">
        <f t="shared" ref="D125:D126" si="281">+E125+F125</f>
        <v>0</v>
      </c>
      <c r="E125" s="128">
        <v>0</v>
      </c>
      <c r="F125" s="128">
        <v>0</v>
      </c>
      <c r="G125" s="155">
        <f t="shared" ref="G125:G126" si="282">+H125+I125</f>
        <v>14340</v>
      </c>
      <c r="H125" s="128">
        <v>14340</v>
      </c>
      <c r="I125" s="128">
        <v>0</v>
      </c>
      <c r="J125" s="128">
        <f t="shared" ref="J125:J126" si="283">+K125+N125</f>
        <v>2478</v>
      </c>
      <c r="K125" s="128">
        <f t="shared" ref="K125:K126" si="284">+L125+M125</f>
        <v>0</v>
      </c>
      <c r="L125" s="128">
        <v>0</v>
      </c>
      <c r="M125" s="128">
        <v>0</v>
      </c>
      <c r="N125" s="155">
        <f t="shared" ref="N125:N126" si="285">+O125+P125</f>
        <v>2478</v>
      </c>
      <c r="O125" s="128">
        <v>2478</v>
      </c>
      <c r="P125" s="128">
        <v>0</v>
      </c>
      <c r="Q125" s="39"/>
      <c r="R125" s="39"/>
      <c r="S125" s="39"/>
      <c r="T125" s="39"/>
      <c r="U125" s="39"/>
      <c r="V125" s="39"/>
      <c r="W125" s="39"/>
      <c r="X125" s="39"/>
      <c r="Y125" s="39"/>
      <c r="Z125" s="39"/>
      <c r="AA125" s="39"/>
    </row>
    <row r="126" spans="1:27" s="26" customFormat="1" ht="78.75" x14ac:dyDescent="0.25">
      <c r="A126" s="4"/>
      <c r="B126" s="28" t="s">
        <v>77</v>
      </c>
      <c r="C126" s="128">
        <f t="shared" si="280"/>
        <v>0</v>
      </c>
      <c r="D126" s="128">
        <f t="shared" si="281"/>
        <v>0</v>
      </c>
      <c r="E126" s="128">
        <v>0</v>
      </c>
      <c r="F126" s="128">
        <v>0</v>
      </c>
      <c r="G126" s="155">
        <f t="shared" si="282"/>
        <v>0</v>
      </c>
      <c r="H126" s="128">
        <v>0</v>
      </c>
      <c r="I126" s="128">
        <v>0</v>
      </c>
      <c r="J126" s="128">
        <f t="shared" si="283"/>
        <v>0</v>
      </c>
      <c r="K126" s="128">
        <f t="shared" si="284"/>
        <v>0</v>
      </c>
      <c r="L126" s="128">
        <v>0</v>
      </c>
      <c r="M126" s="128">
        <v>0</v>
      </c>
      <c r="N126" s="155">
        <f t="shared" si="285"/>
        <v>0</v>
      </c>
      <c r="O126" s="128">
        <v>0</v>
      </c>
      <c r="P126" s="128">
        <v>0</v>
      </c>
      <c r="Q126" s="39"/>
      <c r="R126" s="39"/>
      <c r="S126" s="39"/>
      <c r="T126" s="39"/>
      <c r="U126" s="39"/>
      <c r="V126" s="39"/>
      <c r="W126" s="39"/>
      <c r="X126" s="39"/>
      <c r="Y126" s="39"/>
      <c r="Z126" s="39"/>
      <c r="AA126" s="39"/>
    </row>
    <row r="127" spans="1:27" s="26" customFormat="1" ht="31.5" x14ac:dyDescent="0.25">
      <c r="A127" s="38"/>
      <c r="B127" s="25" t="s">
        <v>290</v>
      </c>
      <c r="C127" s="122">
        <f t="shared" ref="C127" si="286">C128+C129</f>
        <v>272750</v>
      </c>
      <c r="D127" s="122">
        <f t="shared" ref="D127:J127" si="287">D128+D129</f>
        <v>0</v>
      </c>
      <c r="E127" s="123">
        <f t="shared" si="287"/>
        <v>0</v>
      </c>
      <c r="F127" s="123">
        <f t="shared" si="287"/>
        <v>0</v>
      </c>
      <c r="G127" s="131">
        <f t="shared" ref="G127:I127" si="288">G128+G129</f>
        <v>272750</v>
      </c>
      <c r="H127" s="123">
        <f t="shared" si="288"/>
        <v>0</v>
      </c>
      <c r="I127" s="123">
        <f t="shared" si="288"/>
        <v>272750</v>
      </c>
      <c r="J127" s="122">
        <f t="shared" si="287"/>
        <v>57045</v>
      </c>
      <c r="K127" s="122">
        <f t="shared" ref="K127:P127" si="289">K128+K129</f>
        <v>0</v>
      </c>
      <c r="L127" s="123">
        <f t="shared" si="289"/>
        <v>0</v>
      </c>
      <c r="M127" s="123">
        <f t="shared" si="289"/>
        <v>0</v>
      </c>
      <c r="N127" s="131">
        <f t="shared" si="289"/>
        <v>57045</v>
      </c>
      <c r="O127" s="123">
        <f t="shared" si="289"/>
        <v>0</v>
      </c>
      <c r="P127" s="123">
        <f t="shared" si="289"/>
        <v>57045</v>
      </c>
      <c r="Q127" s="39"/>
      <c r="R127" s="39"/>
      <c r="S127" s="39"/>
      <c r="T127" s="39"/>
      <c r="U127" s="39"/>
      <c r="V127" s="39"/>
      <c r="W127" s="39"/>
      <c r="X127" s="39"/>
      <c r="Y127" s="39"/>
      <c r="Z127" s="39"/>
      <c r="AA127" s="39"/>
    </row>
    <row r="128" spans="1:27" s="26" customFormat="1" x14ac:dyDescent="0.25">
      <c r="A128" s="4"/>
      <c r="B128" s="28" t="s">
        <v>75</v>
      </c>
      <c r="C128" s="128">
        <f t="shared" ref="C128:C129" si="290">+D128+G128</f>
        <v>272750</v>
      </c>
      <c r="D128" s="128">
        <f t="shared" ref="D128:D129" si="291">+E128+F128</f>
        <v>0</v>
      </c>
      <c r="E128" s="128">
        <v>0</v>
      </c>
      <c r="F128" s="128">
        <v>0</v>
      </c>
      <c r="G128" s="155">
        <f t="shared" ref="G128:G129" si="292">+H128+I128</f>
        <v>272750</v>
      </c>
      <c r="H128" s="128">
        <v>0</v>
      </c>
      <c r="I128" s="128">
        <v>272750</v>
      </c>
      <c r="J128" s="128">
        <f t="shared" ref="J128:J129" si="293">+K128+N128</f>
        <v>57045</v>
      </c>
      <c r="K128" s="128">
        <f t="shared" ref="K128:K129" si="294">+L128+M128</f>
        <v>0</v>
      </c>
      <c r="L128" s="128">
        <v>0</v>
      </c>
      <c r="M128" s="128">
        <v>0</v>
      </c>
      <c r="N128" s="155">
        <f t="shared" ref="N128:N129" si="295">+O128+P128</f>
        <v>57045</v>
      </c>
      <c r="O128" s="128">
        <v>0</v>
      </c>
      <c r="P128" s="128">
        <v>57045</v>
      </c>
      <c r="Q128" s="39"/>
      <c r="R128" s="39"/>
      <c r="S128" s="39"/>
      <c r="T128" s="39"/>
      <c r="U128" s="39"/>
      <c r="V128" s="39"/>
      <c r="W128" s="39"/>
      <c r="X128" s="39"/>
      <c r="Y128" s="39"/>
      <c r="Z128" s="39"/>
      <c r="AA128" s="39"/>
    </row>
    <row r="129" spans="1:27" s="26" customFormat="1" ht="78.75" x14ac:dyDescent="0.25">
      <c r="A129" s="4"/>
      <c r="B129" s="28" t="s">
        <v>77</v>
      </c>
      <c r="C129" s="128">
        <f t="shared" si="290"/>
        <v>0</v>
      </c>
      <c r="D129" s="128">
        <f t="shared" si="291"/>
        <v>0</v>
      </c>
      <c r="E129" s="128">
        <v>0</v>
      </c>
      <c r="F129" s="128">
        <v>0</v>
      </c>
      <c r="G129" s="155">
        <f t="shared" si="292"/>
        <v>0</v>
      </c>
      <c r="H129" s="128">
        <v>0</v>
      </c>
      <c r="I129" s="128">
        <v>0</v>
      </c>
      <c r="J129" s="128">
        <f t="shared" si="293"/>
        <v>0</v>
      </c>
      <c r="K129" s="128">
        <f t="shared" si="294"/>
        <v>0</v>
      </c>
      <c r="L129" s="128">
        <v>0</v>
      </c>
      <c r="M129" s="128">
        <v>0</v>
      </c>
      <c r="N129" s="155">
        <f t="shared" si="295"/>
        <v>0</v>
      </c>
      <c r="O129" s="128">
        <v>0</v>
      </c>
      <c r="P129" s="128">
        <v>0</v>
      </c>
      <c r="Q129" s="39"/>
      <c r="R129" s="39"/>
      <c r="S129" s="39"/>
      <c r="T129" s="39"/>
      <c r="U129" s="39"/>
      <c r="V129" s="39"/>
      <c r="W129" s="39"/>
      <c r="X129" s="39"/>
      <c r="Y129" s="39"/>
      <c r="Z129" s="39"/>
      <c r="AA129" s="39"/>
    </row>
    <row r="130" spans="1:27" s="26" customFormat="1" x14ac:dyDescent="0.25">
      <c r="A130" s="38"/>
      <c r="B130" s="25" t="s">
        <v>299</v>
      </c>
      <c r="C130" s="122">
        <f t="shared" ref="C130" si="296">C131+C132</f>
        <v>0</v>
      </c>
      <c r="D130" s="122">
        <f t="shared" ref="D130:J130" si="297">D131+D132</f>
        <v>0</v>
      </c>
      <c r="E130" s="123">
        <f t="shared" si="297"/>
        <v>0</v>
      </c>
      <c r="F130" s="123">
        <f t="shared" si="297"/>
        <v>0</v>
      </c>
      <c r="G130" s="131">
        <f t="shared" ref="G130:I130" si="298">G131+G132</f>
        <v>0</v>
      </c>
      <c r="H130" s="123">
        <f t="shared" si="298"/>
        <v>0</v>
      </c>
      <c r="I130" s="123">
        <f t="shared" si="298"/>
        <v>0</v>
      </c>
      <c r="J130" s="122">
        <f t="shared" si="297"/>
        <v>0</v>
      </c>
      <c r="K130" s="122">
        <f t="shared" ref="K130:P130" si="299">K131+K132</f>
        <v>0</v>
      </c>
      <c r="L130" s="123">
        <f t="shared" si="299"/>
        <v>0</v>
      </c>
      <c r="M130" s="123">
        <f t="shared" si="299"/>
        <v>0</v>
      </c>
      <c r="N130" s="131">
        <f t="shared" si="299"/>
        <v>0</v>
      </c>
      <c r="O130" s="123">
        <f t="shared" si="299"/>
        <v>0</v>
      </c>
      <c r="P130" s="123">
        <f t="shared" si="299"/>
        <v>0</v>
      </c>
      <c r="Q130" s="39"/>
      <c r="R130" s="39"/>
      <c r="S130" s="39"/>
      <c r="T130" s="39"/>
      <c r="U130" s="39"/>
      <c r="V130" s="39"/>
      <c r="W130" s="39"/>
      <c r="X130" s="39"/>
      <c r="Y130" s="39"/>
      <c r="Z130" s="39"/>
      <c r="AA130" s="39"/>
    </row>
    <row r="131" spans="1:27" s="26" customFormat="1" x14ac:dyDescent="0.25">
      <c r="A131" s="4"/>
      <c r="B131" s="28" t="s">
        <v>75</v>
      </c>
      <c r="C131" s="128">
        <f t="shared" ref="C131:C132" si="300">+D131+G131</f>
        <v>0</v>
      </c>
      <c r="D131" s="128">
        <f t="shared" ref="D131:D132" si="301">+E131+F131</f>
        <v>0</v>
      </c>
      <c r="E131" s="128">
        <v>0</v>
      </c>
      <c r="F131" s="128">
        <v>0</v>
      </c>
      <c r="G131" s="155">
        <f t="shared" ref="G131:G132" si="302">+H131+I131</f>
        <v>0</v>
      </c>
      <c r="H131" s="128">
        <v>0</v>
      </c>
      <c r="I131" s="128">
        <v>0</v>
      </c>
      <c r="J131" s="128">
        <f t="shared" ref="J131:J132" si="303">+K131+N131</f>
        <v>0</v>
      </c>
      <c r="K131" s="128">
        <f t="shared" ref="K131:K132" si="304">+L131+M131</f>
        <v>0</v>
      </c>
      <c r="L131" s="128">
        <v>0</v>
      </c>
      <c r="M131" s="128">
        <v>0</v>
      </c>
      <c r="N131" s="155">
        <f t="shared" ref="N131:N132" si="305">+O131+P131</f>
        <v>0</v>
      </c>
      <c r="O131" s="128">
        <v>0</v>
      </c>
      <c r="P131" s="128">
        <v>0</v>
      </c>
      <c r="Q131" s="39"/>
      <c r="R131" s="39"/>
      <c r="S131" s="39"/>
      <c r="T131" s="39"/>
      <c r="U131" s="39"/>
      <c r="V131" s="39"/>
      <c r="W131" s="39"/>
      <c r="X131" s="39"/>
      <c r="Y131" s="39"/>
      <c r="Z131" s="39"/>
      <c r="AA131" s="39"/>
    </row>
    <row r="132" spans="1:27" s="26" customFormat="1" ht="78.75" x14ac:dyDescent="0.25">
      <c r="A132" s="4"/>
      <c r="B132" s="28" t="s">
        <v>77</v>
      </c>
      <c r="C132" s="128">
        <f t="shared" si="300"/>
        <v>0</v>
      </c>
      <c r="D132" s="128">
        <f t="shared" si="301"/>
        <v>0</v>
      </c>
      <c r="E132" s="128">
        <v>0</v>
      </c>
      <c r="F132" s="128">
        <v>0</v>
      </c>
      <c r="G132" s="155">
        <f t="shared" si="302"/>
        <v>0</v>
      </c>
      <c r="H132" s="128">
        <v>0</v>
      </c>
      <c r="I132" s="128">
        <v>0</v>
      </c>
      <c r="J132" s="128">
        <f t="shared" si="303"/>
        <v>0</v>
      </c>
      <c r="K132" s="128">
        <f t="shared" si="304"/>
        <v>0</v>
      </c>
      <c r="L132" s="128">
        <v>0</v>
      </c>
      <c r="M132" s="128">
        <v>0</v>
      </c>
      <c r="N132" s="155">
        <f t="shared" si="305"/>
        <v>0</v>
      </c>
      <c r="O132" s="128">
        <v>0</v>
      </c>
      <c r="P132" s="128">
        <v>0</v>
      </c>
      <c r="Q132" s="39"/>
      <c r="R132" s="39"/>
      <c r="S132" s="39"/>
      <c r="T132" s="39"/>
      <c r="U132" s="39"/>
      <c r="V132" s="39"/>
      <c r="W132" s="39"/>
      <c r="X132" s="39"/>
      <c r="Y132" s="39"/>
      <c r="Z132" s="39"/>
      <c r="AA132" s="39"/>
    </row>
    <row r="133" spans="1:27" s="26" customFormat="1" ht="34.5" customHeight="1" x14ac:dyDescent="0.25">
      <c r="A133" s="38"/>
      <c r="B133" s="25" t="s">
        <v>300</v>
      </c>
      <c r="C133" s="122">
        <f t="shared" ref="C133" si="306">C134+C137</f>
        <v>47719583</v>
      </c>
      <c r="D133" s="122">
        <f t="shared" ref="D133:J133" si="307">D134+D137</f>
        <v>128423</v>
      </c>
      <c r="E133" s="123">
        <f t="shared" si="307"/>
        <v>112687</v>
      </c>
      <c r="F133" s="123">
        <f t="shared" si="307"/>
        <v>15736</v>
      </c>
      <c r="G133" s="131">
        <f t="shared" ref="G133:I133" si="308">G134+G137</f>
        <v>47591160</v>
      </c>
      <c r="H133" s="123">
        <f t="shared" si="308"/>
        <v>4979086</v>
      </c>
      <c r="I133" s="123">
        <f t="shared" si="308"/>
        <v>42612074</v>
      </c>
      <c r="J133" s="122">
        <f t="shared" si="307"/>
        <v>8648068</v>
      </c>
      <c r="K133" s="122">
        <f t="shared" ref="K133:P133" si="309">K134+K137</f>
        <v>43907</v>
      </c>
      <c r="L133" s="123">
        <f t="shared" si="309"/>
        <v>1593</v>
      </c>
      <c r="M133" s="123">
        <f t="shared" si="309"/>
        <v>42314</v>
      </c>
      <c r="N133" s="131">
        <f t="shared" si="309"/>
        <v>8604161</v>
      </c>
      <c r="O133" s="123">
        <f t="shared" si="309"/>
        <v>997492</v>
      </c>
      <c r="P133" s="123">
        <f t="shared" si="309"/>
        <v>7606669</v>
      </c>
      <c r="Q133" s="39"/>
      <c r="R133" s="39"/>
      <c r="S133" s="39"/>
      <c r="T133" s="39"/>
      <c r="U133" s="39"/>
      <c r="V133" s="39"/>
      <c r="W133" s="39"/>
      <c r="X133" s="39"/>
      <c r="Y133" s="39"/>
      <c r="Z133" s="39"/>
      <c r="AA133" s="39"/>
    </row>
    <row r="134" spans="1:27" s="26" customFormat="1" x14ac:dyDescent="0.25">
      <c r="A134" s="38"/>
      <c r="B134" s="25" t="s">
        <v>301</v>
      </c>
      <c r="C134" s="122">
        <f t="shared" ref="C134" si="310">C135+C136</f>
        <v>47591160</v>
      </c>
      <c r="D134" s="122">
        <f t="shared" ref="D134:J134" si="311">D135+D136</f>
        <v>0</v>
      </c>
      <c r="E134" s="123">
        <f t="shared" si="311"/>
        <v>0</v>
      </c>
      <c r="F134" s="123">
        <f t="shared" si="311"/>
        <v>0</v>
      </c>
      <c r="G134" s="131">
        <f t="shared" ref="G134:I134" si="312">G135+G136</f>
        <v>47591160</v>
      </c>
      <c r="H134" s="123">
        <f t="shared" si="312"/>
        <v>4979086</v>
      </c>
      <c r="I134" s="123">
        <f t="shared" si="312"/>
        <v>42612074</v>
      </c>
      <c r="J134" s="122">
        <f t="shared" si="311"/>
        <v>8604161</v>
      </c>
      <c r="K134" s="122">
        <f t="shared" ref="K134:P134" si="313">K135+K136</f>
        <v>0</v>
      </c>
      <c r="L134" s="123">
        <f t="shared" si="313"/>
        <v>0</v>
      </c>
      <c r="M134" s="123">
        <f t="shared" si="313"/>
        <v>0</v>
      </c>
      <c r="N134" s="131">
        <f t="shared" si="313"/>
        <v>8604161</v>
      </c>
      <c r="O134" s="123">
        <f t="shared" si="313"/>
        <v>997492</v>
      </c>
      <c r="P134" s="123">
        <f t="shared" si="313"/>
        <v>7606669</v>
      </c>
      <c r="Q134" s="39"/>
      <c r="R134" s="39"/>
      <c r="S134" s="39"/>
      <c r="T134" s="39"/>
      <c r="U134" s="39"/>
      <c r="V134" s="39"/>
      <c r="W134" s="39"/>
      <c r="X134" s="39"/>
      <c r="Y134" s="39"/>
      <c r="Z134" s="39"/>
      <c r="AA134" s="39"/>
    </row>
    <row r="135" spans="1:27" s="26" customFormat="1" x14ac:dyDescent="0.25">
      <c r="A135" s="4"/>
      <c r="B135" s="28" t="s">
        <v>302</v>
      </c>
      <c r="C135" s="128">
        <f t="shared" ref="C135:C137" si="314">+D135+G135</f>
        <v>47591160</v>
      </c>
      <c r="D135" s="128">
        <f t="shared" ref="D135:D137" si="315">+E135+F135</f>
        <v>0</v>
      </c>
      <c r="E135" s="128">
        <v>0</v>
      </c>
      <c r="F135" s="128">
        <v>0</v>
      </c>
      <c r="G135" s="155">
        <f t="shared" ref="G135:G137" si="316">+H135+I135</f>
        <v>47591160</v>
      </c>
      <c r="H135" s="128">
        <v>4979086</v>
      </c>
      <c r="I135" s="128">
        <v>42612074</v>
      </c>
      <c r="J135" s="128">
        <f t="shared" ref="J135:J137" si="317">+K135+N135</f>
        <v>8604161</v>
      </c>
      <c r="K135" s="128">
        <f t="shared" ref="K135:K137" si="318">+L135+M135</f>
        <v>0</v>
      </c>
      <c r="L135" s="128">
        <v>0</v>
      </c>
      <c r="M135" s="128">
        <v>0</v>
      </c>
      <c r="N135" s="155">
        <f t="shared" ref="N135:N137" si="319">+O135+P135</f>
        <v>8604161</v>
      </c>
      <c r="O135" s="128">
        <v>997492</v>
      </c>
      <c r="P135" s="128">
        <v>7606669</v>
      </c>
      <c r="Q135" s="39"/>
      <c r="R135" s="39"/>
      <c r="S135" s="39"/>
      <c r="T135" s="39"/>
      <c r="U135" s="39"/>
      <c r="V135" s="39"/>
      <c r="W135" s="39"/>
      <c r="X135" s="39"/>
      <c r="Y135" s="39"/>
      <c r="Z135" s="39"/>
      <c r="AA135" s="39"/>
    </row>
    <row r="136" spans="1:27" s="26" customFormat="1" x14ac:dyDescent="0.25">
      <c r="A136" s="4"/>
      <c r="B136" s="28" t="s">
        <v>303</v>
      </c>
      <c r="C136" s="128">
        <f t="shared" si="314"/>
        <v>0</v>
      </c>
      <c r="D136" s="128">
        <f t="shared" si="315"/>
        <v>0</v>
      </c>
      <c r="E136" s="128">
        <v>0</v>
      </c>
      <c r="F136" s="128">
        <v>0</v>
      </c>
      <c r="G136" s="155">
        <f t="shared" si="316"/>
        <v>0</v>
      </c>
      <c r="H136" s="128">
        <v>0</v>
      </c>
      <c r="I136" s="128">
        <v>0</v>
      </c>
      <c r="J136" s="128">
        <f t="shared" si="317"/>
        <v>0</v>
      </c>
      <c r="K136" s="128">
        <f t="shared" si="318"/>
        <v>0</v>
      </c>
      <c r="L136" s="128">
        <v>0</v>
      </c>
      <c r="M136" s="128">
        <v>0</v>
      </c>
      <c r="N136" s="155">
        <f t="shared" si="319"/>
        <v>0</v>
      </c>
      <c r="O136" s="128">
        <v>0</v>
      </c>
      <c r="P136" s="128">
        <v>0</v>
      </c>
      <c r="Q136" s="39"/>
      <c r="R136" s="39"/>
      <c r="S136" s="39"/>
      <c r="T136" s="39"/>
      <c r="U136" s="39"/>
      <c r="V136" s="39"/>
      <c r="W136" s="39"/>
      <c r="X136" s="39"/>
      <c r="Y136" s="39"/>
      <c r="Z136" s="39"/>
      <c r="AA136" s="39"/>
    </row>
    <row r="137" spans="1:27" s="26" customFormat="1" ht="66" customHeight="1" x14ac:dyDescent="0.25">
      <c r="A137" s="4"/>
      <c r="B137" s="28" t="s">
        <v>77</v>
      </c>
      <c r="C137" s="128">
        <f t="shared" si="314"/>
        <v>128423</v>
      </c>
      <c r="D137" s="128">
        <f t="shared" si="315"/>
        <v>128423</v>
      </c>
      <c r="E137" s="128">
        <v>112687</v>
      </c>
      <c r="F137" s="128">
        <v>15736</v>
      </c>
      <c r="G137" s="155">
        <f t="shared" si="316"/>
        <v>0</v>
      </c>
      <c r="H137" s="128">
        <v>0</v>
      </c>
      <c r="I137" s="128">
        <v>0</v>
      </c>
      <c r="J137" s="128">
        <f t="shared" si="317"/>
        <v>43907</v>
      </c>
      <c r="K137" s="128">
        <f t="shared" si="318"/>
        <v>43907</v>
      </c>
      <c r="L137" s="128">
        <v>1593</v>
      </c>
      <c r="M137" s="128">
        <v>42314</v>
      </c>
      <c r="N137" s="155">
        <f t="shared" si="319"/>
        <v>0</v>
      </c>
      <c r="O137" s="128">
        <v>0</v>
      </c>
      <c r="P137" s="128">
        <v>0</v>
      </c>
      <c r="Q137" s="39"/>
      <c r="R137" s="39"/>
      <c r="S137" s="39"/>
      <c r="T137" s="39"/>
      <c r="U137" s="39"/>
      <c r="V137" s="39"/>
      <c r="W137" s="39"/>
      <c r="X137" s="39"/>
      <c r="Y137" s="39"/>
      <c r="Z137" s="39"/>
      <c r="AA137" s="39"/>
    </row>
    <row r="138" spans="1:27" s="26" customFormat="1" ht="47.25" x14ac:dyDescent="0.25">
      <c r="A138" s="25"/>
      <c r="B138" s="25" t="s">
        <v>546</v>
      </c>
      <c r="C138" s="120">
        <f>C139+C142+C143+C144+C145+C148+C149</f>
        <v>19098839</v>
      </c>
      <c r="D138" s="120">
        <f t="shared" ref="D138:J138" si="320">D139+D142+D143+D144+D145+D148+D149</f>
        <v>50631</v>
      </c>
      <c r="E138" s="120">
        <f t="shared" si="320"/>
        <v>50631</v>
      </c>
      <c r="F138" s="120">
        <f t="shared" si="320"/>
        <v>0</v>
      </c>
      <c r="G138" s="152">
        <f t="shared" ref="G138:I138" si="321">G139+G142+G143+G144+G145+G148+G149</f>
        <v>19048208</v>
      </c>
      <c r="H138" s="120">
        <f t="shared" si="321"/>
        <v>11315240</v>
      </c>
      <c r="I138" s="120">
        <f t="shared" si="321"/>
        <v>7732968</v>
      </c>
      <c r="J138" s="120">
        <f t="shared" si="320"/>
        <v>7267390</v>
      </c>
      <c r="K138" s="120">
        <f t="shared" ref="K138:P138" si="322">K139+K142+K143+K144+K145+K148+K149</f>
        <v>12658</v>
      </c>
      <c r="L138" s="120">
        <f t="shared" si="322"/>
        <v>12658</v>
      </c>
      <c r="M138" s="120">
        <f t="shared" si="322"/>
        <v>0</v>
      </c>
      <c r="N138" s="152">
        <f t="shared" si="322"/>
        <v>7254732</v>
      </c>
      <c r="O138" s="120">
        <f t="shared" si="322"/>
        <v>4336783</v>
      </c>
      <c r="P138" s="120">
        <f t="shared" si="322"/>
        <v>2917949</v>
      </c>
      <c r="Q138" s="39"/>
      <c r="R138" s="39"/>
      <c r="S138" s="39"/>
      <c r="T138" s="39"/>
      <c r="U138" s="39"/>
      <c r="V138" s="39"/>
      <c r="W138" s="39"/>
      <c r="X138" s="39"/>
      <c r="Y138" s="39"/>
      <c r="Z138" s="39"/>
      <c r="AA138" s="39"/>
    </row>
    <row r="139" spans="1:27" s="26" customFormat="1" ht="31.5" x14ac:dyDescent="0.25">
      <c r="A139" s="38"/>
      <c r="B139" s="38" t="s">
        <v>304</v>
      </c>
      <c r="C139" s="122">
        <f t="shared" ref="C139" si="323">C140+C141</f>
        <v>15085631</v>
      </c>
      <c r="D139" s="122">
        <f t="shared" ref="D139:J139" si="324">D140+D141</f>
        <v>50631</v>
      </c>
      <c r="E139" s="123">
        <f t="shared" si="324"/>
        <v>50631</v>
      </c>
      <c r="F139" s="123">
        <f t="shared" si="324"/>
        <v>0</v>
      </c>
      <c r="G139" s="131">
        <f t="shared" ref="G139:I139" si="325">G140+G141</f>
        <v>15035000</v>
      </c>
      <c r="H139" s="123">
        <f t="shared" si="325"/>
        <v>7302032</v>
      </c>
      <c r="I139" s="123">
        <f t="shared" si="325"/>
        <v>7732968</v>
      </c>
      <c r="J139" s="122">
        <f t="shared" si="324"/>
        <v>5268709</v>
      </c>
      <c r="K139" s="122">
        <f t="shared" ref="K139:P139" si="326">K140+K141</f>
        <v>12658</v>
      </c>
      <c r="L139" s="123">
        <f t="shared" si="326"/>
        <v>12658</v>
      </c>
      <c r="M139" s="123">
        <f t="shared" si="326"/>
        <v>0</v>
      </c>
      <c r="N139" s="131">
        <f t="shared" si="326"/>
        <v>5256051</v>
      </c>
      <c r="O139" s="123">
        <f t="shared" si="326"/>
        <v>2338102</v>
      </c>
      <c r="P139" s="123">
        <f t="shared" si="326"/>
        <v>2917949</v>
      </c>
      <c r="Q139" s="39"/>
      <c r="R139" s="39"/>
      <c r="S139" s="39"/>
      <c r="T139" s="39"/>
      <c r="U139" s="39"/>
      <c r="V139" s="39"/>
      <c r="W139" s="39"/>
      <c r="X139" s="39"/>
      <c r="Y139" s="39"/>
      <c r="Z139" s="39"/>
      <c r="AA139" s="39"/>
    </row>
    <row r="140" spans="1:27" x14ac:dyDescent="0.25">
      <c r="A140" s="4"/>
      <c r="B140" s="4" t="s">
        <v>75</v>
      </c>
      <c r="C140" s="128">
        <f t="shared" ref="C140:C144" si="327">+D140+G140</f>
        <v>15035000</v>
      </c>
      <c r="D140" s="128">
        <f t="shared" ref="D140:D144" si="328">+E140+F140</f>
        <v>0</v>
      </c>
      <c r="E140" s="128">
        <v>0</v>
      </c>
      <c r="F140" s="128">
        <v>0</v>
      </c>
      <c r="G140" s="155">
        <f t="shared" ref="G140:G144" si="329">+H140+I140</f>
        <v>15035000</v>
      </c>
      <c r="H140" s="128">
        <v>7302032</v>
      </c>
      <c r="I140" s="128">
        <v>7732968</v>
      </c>
      <c r="J140" s="128">
        <f t="shared" ref="J140:J144" si="330">+K140+N140</f>
        <v>5256051</v>
      </c>
      <c r="K140" s="128">
        <f t="shared" ref="K140:K144" si="331">+L140+M140</f>
        <v>0</v>
      </c>
      <c r="L140" s="128">
        <v>0</v>
      </c>
      <c r="M140" s="128">
        <v>0</v>
      </c>
      <c r="N140" s="155">
        <f t="shared" ref="N140:N144" si="332">+O140+P140</f>
        <v>5256051</v>
      </c>
      <c r="O140" s="128">
        <v>2338102</v>
      </c>
      <c r="P140" s="128">
        <v>2917949</v>
      </c>
      <c r="Q140" s="39"/>
      <c r="R140" s="39"/>
      <c r="S140" s="39"/>
      <c r="T140" s="39"/>
      <c r="U140" s="39"/>
      <c r="V140" s="39"/>
      <c r="W140" s="39"/>
      <c r="X140" s="39"/>
      <c r="Y140" s="39"/>
      <c r="Z140" s="39"/>
      <c r="AA140" s="39"/>
    </row>
    <row r="141" spans="1:27" ht="78.75" x14ac:dyDescent="0.25">
      <c r="A141" s="4"/>
      <c r="B141" s="4" t="s">
        <v>77</v>
      </c>
      <c r="C141" s="128">
        <f t="shared" si="327"/>
        <v>50631</v>
      </c>
      <c r="D141" s="128">
        <f t="shared" si="328"/>
        <v>50631</v>
      </c>
      <c r="E141" s="128">
        <v>50631</v>
      </c>
      <c r="F141" s="128">
        <v>0</v>
      </c>
      <c r="G141" s="155">
        <f t="shared" si="329"/>
        <v>0</v>
      </c>
      <c r="H141" s="128">
        <v>0</v>
      </c>
      <c r="I141" s="128">
        <v>0</v>
      </c>
      <c r="J141" s="128">
        <f t="shared" si="330"/>
        <v>12658</v>
      </c>
      <c r="K141" s="128">
        <f t="shared" si="331"/>
        <v>12658</v>
      </c>
      <c r="L141" s="128">
        <v>12658</v>
      </c>
      <c r="M141" s="128">
        <v>0</v>
      </c>
      <c r="N141" s="155">
        <f t="shared" si="332"/>
        <v>0</v>
      </c>
      <c r="O141" s="128">
        <v>0</v>
      </c>
      <c r="P141" s="128">
        <v>0</v>
      </c>
      <c r="Q141" s="39"/>
      <c r="R141" s="39"/>
      <c r="S141" s="39"/>
      <c r="T141" s="39"/>
      <c r="U141" s="39"/>
      <c r="V141" s="39"/>
      <c r="W141" s="39"/>
      <c r="X141" s="39"/>
      <c r="Y141" s="39"/>
      <c r="Z141" s="39"/>
      <c r="AA141" s="39"/>
    </row>
    <row r="142" spans="1:27" s="26" customFormat="1" ht="31.5" x14ac:dyDescent="0.25">
      <c r="A142" s="38"/>
      <c r="B142" s="38" t="s">
        <v>305</v>
      </c>
      <c r="C142" s="128">
        <f t="shared" si="327"/>
        <v>0</v>
      </c>
      <c r="D142" s="128">
        <f t="shared" si="328"/>
        <v>0</v>
      </c>
      <c r="E142" s="128">
        <v>0</v>
      </c>
      <c r="F142" s="128">
        <v>0</v>
      </c>
      <c r="G142" s="155">
        <f t="shared" si="329"/>
        <v>0</v>
      </c>
      <c r="H142" s="128">
        <v>0</v>
      </c>
      <c r="I142" s="128">
        <v>0</v>
      </c>
      <c r="J142" s="128">
        <f t="shared" si="330"/>
        <v>0</v>
      </c>
      <c r="K142" s="128">
        <f t="shared" si="331"/>
        <v>0</v>
      </c>
      <c r="L142" s="128">
        <v>0</v>
      </c>
      <c r="M142" s="128">
        <v>0</v>
      </c>
      <c r="N142" s="155">
        <f t="shared" si="332"/>
        <v>0</v>
      </c>
      <c r="O142" s="128">
        <v>0</v>
      </c>
      <c r="P142" s="128">
        <v>0</v>
      </c>
      <c r="Q142" s="39"/>
      <c r="R142" s="39"/>
      <c r="S142" s="39"/>
      <c r="T142" s="39"/>
      <c r="U142" s="39"/>
      <c r="V142" s="39"/>
      <c r="W142" s="39"/>
      <c r="X142" s="39"/>
      <c r="Y142" s="39"/>
      <c r="Z142" s="39"/>
      <c r="AA142" s="39"/>
    </row>
    <row r="143" spans="1:27" s="26" customFormat="1" ht="31.5" x14ac:dyDescent="0.25">
      <c r="A143" s="38"/>
      <c r="B143" s="38" t="s">
        <v>306</v>
      </c>
      <c r="C143" s="128">
        <f t="shared" si="327"/>
        <v>3997161</v>
      </c>
      <c r="D143" s="128">
        <f t="shared" si="328"/>
        <v>0</v>
      </c>
      <c r="E143" s="128">
        <v>0</v>
      </c>
      <c r="F143" s="128">
        <v>0</v>
      </c>
      <c r="G143" s="155">
        <f t="shared" si="329"/>
        <v>3997161</v>
      </c>
      <c r="H143" s="128">
        <v>3997161</v>
      </c>
      <c r="I143" s="128">
        <v>0</v>
      </c>
      <c r="J143" s="128">
        <f t="shared" si="330"/>
        <v>1983215</v>
      </c>
      <c r="K143" s="128">
        <f t="shared" si="331"/>
        <v>0</v>
      </c>
      <c r="L143" s="128">
        <v>0</v>
      </c>
      <c r="M143" s="128">
        <v>0</v>
      </c>
      <c r="N143" s="155">
        <f t="shared" si="332"/>
        <v>1983215</v>
      </c>
      <c r="O143" s="128">
        <v>1983215</v>
      </c>
      <c r="P143" s="128">
        <v>0</v>
      </c>
      <c r="Q143" s="39"/>
      <c r="R143" s="39"/>
      <c r="S143" s="39"/>
      <c r="T143" s="39"/>
      <c r="U143" s="39"/>
      <c r="V143" s="39"/>
      <c r="W143" s="39"/>
      <c r="X143" s="39"/>
      <c r="Y143" s="39"/>
      <c r="Z143" s="39"/>
      <c r="AA143" s="39"/>
    </row>
    <row r="144" spans="1:27" s="26" customFormat="1" ht="31.5" x14ac:dyDescent="0.25">
      <c r="A144" s="38"/>
      <c r="B144" s="38" t="s">
        <v>307</v>
      </c>
      <c r="C144" s="128">
        <f t="shared" si="327"/>
        <v>0</v>
      </c>
      <c r="D144" s="128">
        <f t="shared" si="328"/>
        <v>0</v>
      </c>
      <c r="E144" s="128">
        <v>0</v>
      </c>
      <c r="F144" s="128">
        <v>0</v>
      </c>
      <c r="G144" s="155">
        <f t="shared" si="329"/>
        <v>0</v>
      </c>
      <c r="H144" s="128">
        <v>0</v>
      </c>
      <c r="I144" s="128">
        <v>0</v>
      </c>
      <c r="J144" s="128">
        <f t="shared" si="330"/>
        <v>0</v>
      </c>
      <c r="K144" s="128">
        <f t="shared" si="331"/>
        <v>0</v>
      </c>
      <c r="L144" s="128">
        <v>0</v>
      </c>
      <c r="M144" s="128">
        <v>0</v>
      </c>
      <c r="N144" s="155">
        <f t="shared" si="332"/>
        <v>0</v>
      </c>
      <c r="O144" s="128">
        <v>0</v>
      </c>
      <c r="P144" s="128">
        <v>0</v>
      </c>
      <c r="Q144" s="39"/>
      <c r="R144" s="39"/>
      <c r="S144" s="39"/>
      <c r="T144" s="39"/>
      <c r="U144" s="39"/>
      <c r="V144" s="39"/>
      <c r="W144" s="39"/>
      <c r="X144" s="39"/>
      <c r="Y144" s="39"/>
      <c r="Z144" s="39"/>
      <c r="AA144" s="39"/>
    </row>
    <row r="145" spans="1:27" s="26" customFormat="1" ht="31.5" x14ac:dyDescent="0.25">
      <c r="A145" s="38"/>
      <c r="B145" s="38" t="s">
        <v>308</v>
      </c>
      <c r="C145" s="122">
        <f t="shared" ref="C145" si="333">C146+C147</f>
        <v>0</v>
      </c>
      <c r="D145" s="122">
        <f t="shared" ref="D145:J145" si="334">D146+D147</f>
        <v>0</v>
      </c>
      <c r="E145" s="123">
        <f t="shared" si="334"/>
        <v>0</v>
      </c>
      <c r="F145" s="123">
        <f t="shared" si="334"/>
        <v>0</v>
      </c>
      <c r="G145" s="131">
        <f t="shared" ref="G145:I145" si="335">G146+G147</f>
        <v>0</v>
      </c>
      <c r="H145" s="123">
        <f t="shared" si="335"/>
        <v>0</v>
      </c>
      <c r="I145" s="123">
        <f t="shared" si="335"/>
        <v>0</v>
      </c>
      <c r="J145" s="122">
        <f t="shared" si="334"/>
        <v>0</v>
      </c>
      <c r="K145" s="122">
        <f t="shared" ref="K145:P145" si="336">K146+K147</f>
        <v>0</v>
      </c>
      <c r="L145" s="123">
        <f t="shared" si="336"/>
        <v>0</v>
      </c>
      <c r="M145" s="123">
        <f t="shared" si="336"/>
        <v>0</v>
      </c>
      <c r="N145" s="131">
        <f t="shared" si="336"/>
        <v>0</v>
      </c>
      <c r="O145" s="123">
        <f t="shared" si="336"/>
        <v>0</v>
      </c>
      <c r="P145" s="123">
        <f t="shared" si="336"/>
        <v>0</v>
      </c>
      <c r="Q145" s="39"/>
      <c r="R145" s="39"/>
      <c r="S145" s="39"/>
      <c r="T145" s="39"/>
      <c r="U145" s="39"/>
      <c r="V145" s="39"/>
      <c r="W145" s="39"/>
      <c r="X145" s="39"/>
      <c r="Y145" s="39"/>
      <c r="Z145" s="39"/>
      <c r="AA145" s="39"/>
    </row>
    <row r="146" spans="1:27" x14ac:dyDescent="0.25">
      <c r="A146" s="4"/>
      <c r="B146" s="4" t="s">
        <v>75</v>
      </c>
      <c r="C146" s="128">
        <f t="shared" ref="C146:C150" si="337">+D146+G146</f>
        <v>0</v>
      </c>
      <c r="D146" s="128">
        <f t="shared" ref="D146:D149" si="338">+E146+F146</f>
        <v>0</v>
      </c>
      <c r="E146" s="128">
        <v>0</v>
      </c>
      <c r="F146" s="128">
        <v>0</v>
      </c>
      <c r="G146" s="155">
        <f t="shared" ref="G146:G149" si="339">+H146+I146</f>
        <v>0</v>
      </c>
      <c r="H146" s="128">
        <v>0</v>
      </c>
      <c r="I146" s="128">
        <v>0</v>
      </c>
      <c r="J146" s="128">
        <f t="shared" ref="J146:J150" si="340">+K146+N146</f>
        <v>0</v>
      </c>
      <c r="K146" s="128">
        <f t="shared" ref="K146:K149" si="341">+L146+M146</f>
        <v>0</v>
      </c>
      <c r="L146" s="128">
        <v>0</v>
      </c>
      <c r="M146" s="128">
        <v>0</v>
      </c>
      <c r="N146" s="155">
        <f t="shared" ref="N146:N149" si="342">+O146+P146</f>
        <v>0</v>
      </c>
      <c r="O146" s="128">
        <v>0</v>
      </c>
      <c r="P146" s="128">
        <v>0</v>
      </c>
      <c r="Q146" s="39"/>
      <c r="R146" s="39"/>
      <c r="S146" s="39"/>
      <c r="T146" s="39"/>
      <c r="U146" s="39"/>
      <c r="V146" s="39"/>
      <c r="W146" s="39"/>
      <c r="X146" s="39"/>
      <c r="Y146" s="39"/>
      <c r="Z146" s="39"/>
      <c r="AA146" s="39"/>
    </row>
    <row r="147" spans="1:27" ht="78.75" x14ac:dyDescent="0.25">
      <c r="A147" s="4"/>
      <c r="B147" s="4" t="s">
        <v>77</v>
      </c>
      <c r="C147" s="128">
        <f t="shared" si="337"/>
        <v>0</v>
      </c>
      <c r="D147" s="128">
        <f t="shared" si="338"/>
        <v>0</v>
      </c>
      <c r="E147" s="128">
        <v>0</v>
      </c>
      <c r="F147" s="128">
        <v>0</v>
      </c>
      <c r="G147" s="155">
        <f t="shared" si="339"/>
        <v>0</v>
      </c>
      <c r="H147" s="128">
        <v>0</v>
      </c>
      <c r="I147" s="128">
        <v>0</v>
      </c>
      <c r="J147" s="128">
        <f t="shared" si="340"/>
        <v>0</v>
      </c>
      <c r="K147" s="128">
        <f t="shared" si="341"/>
        <v>0</v>
      </c>
      <c r="L147" s="128">
        <v>0</v>
      </c>
      <c r="M147" s="128">
        <v>0</v>
      </c>
      <c r="N147" s="155">
        <f t="shared" si="342"/>
        <v>0</v>
      </c>
      <c r="O147" s="128">
        <v>0</v>
      </c>
      <c r="P147" s="128">
        <v>0</v>
      </c>
      <c r="Q147" s="39"/>
      <c r="R147" s="39"/>
      <c r="S147" s="39"/>
      <c r="T147" s="39"/>
      <c r="U147" s="39"/>
      <c r="V147" s="39"/>
      <c r="W147" s="39"/>
      <c r="X147" s="39"/>
      <c r="Y147" s="39"/>
      <c r="Z147" s="39"/>
      <c r="AA147" s="39"/>
    </row>
    <row r="148" spans="1:27" s="26" customFormat="1" ht="31.5" x14ac:dyDescent="0.25">
      <c r="A148" s="38"/>
      <c r="B148" s="38" t="s">
        <v>309</v>
      </c>
      <c r="C148" s="128">
        <f t="shared" si="337"/>
        <v>14065</v>
      </c>
      <c r="D148" s="128">
        <f t="shared" si="338"/>
        <v>0</v>
      </c>
      <c r="E148" s="128">
        <v>0</v>
      </c>
      <c r="F148" s="128">
        <v>0</v>
      </c>
      <c r="G148" s="155">
        <f t="shared" si="339"/>
        <v>14065</v>
      </c>
      <c r="H148" s="128">
        <v>14065</v>
      </c>
      <c r="I148" s="128">
        <v>0</v>
      </c>
      <c r="J148" s="128">
        <f t="shared" si="340"/>
        <v>14065</v>
      </c>
      <c r="K148" s="128">
        <f t="shared" si="341"/>
        <v>0</v>
      </c>
      <c r="L148" s="128">
        <v>0</v>
      </c>
      <c r="M148" s="128">
        <v>0</v>
      </c>
      <c r="N148" s="155">
        <f t="shared" si="342"/>
        <v>14065</v>
      </c>
      <c r="O148" s="128">
        <v>14065</v>
      </c>
      <c r="P148" s="128">
        <v>0</v>
      </c>
      <c r="Q148" s="39"/>
      <c r="R148" s="39"/>
      <c r="S148" s="39"/>
      <c r="T148" s="39"/>
      <c r="U148" s="39"/>
      <c r="V148" s="39"/>
      <c r="W148" s="39"/>
      <c r="X148" s="39"/>
      <c r="Y148" s="39"/>
      <c r="Z148" s="39"/>
      <c r="AA148" s="39"/>
    </row>
    <row r="149" spans="1:27" s="26" customFormat="1" ht="31.5" x14ac:dyDescent="0.25">
      <c r="A149" s="38"/>
      <c r="B149" s="38" t="s">
        <v>310</v>
      </c>
      <c r="C149" s="128">
        <f t="shared" si="337"/>
        <v>1982</v>
      </c>
      <c r="D149" s="128">
        <f t="shared" si="338"/>
        <v>0</v>
      </c>
      <c r="E149" s="128">
        <v>0</v>
      </c>
      <c r="F149" s="128">
        <v>0</v>
      </c>
      <c r="G149" s="155">
        <f t="shared" si="339"/>
        <v>1982</v>
      </c>
      <c r="H149" s="128">
        <v>1982</v>
      </c>
      <c r="I149" s="128">
        <v>0</v>
      </c>
      <c r="J149" s="128">
        <f t="shared" si="340"/>
        <v>1401</v>
      </c>
      <c r="K149" s="128">
        <f t="shared" si="341"/>
        <v>0</v>
      </c>
      <c r="L149" s="128">
        <v>0</v>
      </c>
      <c r="M149" s="128">
        <v>0</v>
      </c>
      <c r="N149" s="155">
        <f t="shared" si="342"/>
        <v>1401</v>
      </c>
      <c r="O149" s="128">
        <v>1401</v>
      </c>
      <c r="P149" s="128">
        <v>0</v>
      </c>
      <c r="Q149" s="39"/>
      <c r="R149" s="39"/>
      <c r="S149" s="39"/>
      <c r="T149" s="39"/>
      <c r="U149" s="39"/>
      <c r="V149" s="39"/>
      <c r="W149" s="39"/>
      <c r="X149" s="39"/>
      <c r="Y149" s="39"/>
      <c r="Z149" s="39"/>
      <c r="AA149" s="39"/>
    </row>
    <row r="150" spans="1:27" s="26" customFormat="1" ht="31.5" x14ac:dyDescent="0.25">
      <c r="A150" s="47"/>
      <c r="B150" s="17" t="s">
        <v>327</v>
      </c>
      <c r="C150" s="128">
        <f t="shared" si="337"/>
        <v>0</v>
      </c>
      <c r="D150" s="128"/>
      <c r="E150" s="128" t="s">
        <v>556</v>
      </c>
      <c r="F150" s="128" t="s">
        <v>556</v>
      </c>
      <c r="G150" s="155">
        <v>0</v>
      </c>
      <c r="H150" s="128" t="s">
        <v>556</v>
      </c>
      <c r="I150" s="128" t="s">
        <v>556</v>
      </c>
      <c r="J150" s="128">
        <f t="shared" si="340"/>
        <v>0</v>
      </c>
      <c r="K150" s="128">
        <v>0</v>
      </c>
      <c r="L150" s="128" t="s">
        <v>556</v>
      </c>
      <c r="M150" s="128" t="s">
        <v>556</v>
      </c>
      <c r="N150" s="155">
        <v>0</v>
      </c>
      <c r="O150" s="128" t="s">
        <v>556</v>
      </c>
      <c r="P150" s="128" t="s">
        <v>556</v>
      </c>
      <c r="Q150" s="39"/>
      <c r="R150" s="39"/>
      <c r="S150" s="39"/>
      <c r="T150" s="39"/>
      <c r="U150" s="39"/>
      <c r="V150" s="39"/>
      <c r="W150" s="39"/>
      <c r="X150" s="39"/>
      <c r="Y150" s="39"/>
      <c r="Z150" s="39"/>
      <c r="AA150" s="39"/>
    </row>
    <row r="151" spans="1:27" ht="31.5" x14ac:dyDescent="0.25">
      <c r="A151" s="25" t="s">
        <v>242</v>
      </c>
      <c r="B151" s="25" t="s">
        <v>85</v>
      </c>
      <c r="C151" s="120">
        <f>C152+C155+C158+C161+C164+C165+C166+C169+C170+C173</f>
        <v>6320050</v>
      </c>
      <c r="D151" s="120">
        <f t="shared" ref="D151:J151" si="343">D152+D155+D158+D161+D164+D165+D166+D169+D170+D173</f>
        <v>1999</v>
      </c>
      <c r="E151" s="120">
        <f t="shared" si="343"/>
        <v>0</v>
      </c>
      <c r="F151" s="120">
        <f t="shared" si="343"/>
        <v>1999</v>
      </c>
      <c r="G151" s="152">
        <f t="shared" ref="G151:I151" si="344">G152+G155+G158+G161+G164+G165+G166+G169+G170+G173</f>
        <v>6318051</v>
      </c>
      <c r="H151" s="120">
        <f t="shared" si="344"/>
        <v>5372276</v>
      </c>
      <c r="I151" s="120">
        <f t="shared" si="344"/>
        <v>945775</v>
      </c>
      <c r="J151" s="120">
        <f t="shared" si="343"/>
        <v>2135144</v>
      </c>
      <c r="K151" s="120">
        <f t="shared" ref="K151:P151" si="345">K152+K155+K158+K161+K164+K165+K166+K169+K170+K173</f>
        <v>360</v>
      </c>
      <c r="L151" s="120">
        <f t="shared" si="345"/>
        <v>0</v>
      </c>
      <c r="M151" s="120">
        <f t="shared" si="345"/>
        <v>360</v>
      </c>
      <c r="N151" s="152">
        <f t="shared" si="345"/>
        <v>2134784</v>
      </c>
      <c r="O151" s="120">
        <f t="shared" si="345"/>
        <v>1830479</v>
      </c>
      <c r="P151" s="120">
        <f t="shared" si="345"/>
        <v>304305</v>
      </c>
      <c r="Q151" s="39"/>
      <c r="R151" s="39"/>
      <c r="S151" s="39"/>
      <c r="T151" s="39"/>
      <c r="U151" s="39"/>
      <c r="V151" s="39"/>
      <c r="W151" s="39"/>
      <c r="X151" s="39"/>
      <c r="Y151" s="39"/>
      <c r="Z151" s="39"/>
      <c r="AA151" s="39"/>
    </row>
    <row r="152" spans="1:27" s="26" customFormat="1" x14ac:dyDescent="0.25">
      <c r="A152" s="38"/>
      <c r="B152" s="25" t="s">
        <v>289</v>
      </c>
      <c r="C152" s="122">
        <f t="shared" ref="C152" si="346">C153+C154</f>
        <v>947774</v>
      </c>
      <c r="D152" s="122">
        <f t="shared" ref="D152:J152" si="347">D153+D154</f>
        <v>1999</v>
      </c>
      <c r="E152" s="123">
        <f t="shared" si="347"/>
        <v>0</v>
      </c>
      <c r="F152" s="123">
        <f t="shared" si="347"/>
        <v>1999</v>
      </c>
      <c r="G152" s="131">
        <f t="shared" ref="G152:I152" si="348">G153+G154</f>
        <v>945775</v>
      </c>
      <c r="H152" s="123">
        <f t="shared" si="348"/>
        <v>0</v>
      </c>
      <c r="I152" s="123">
        <f t="shared" si="348"/>
        <v>945775</v>
      </c>
      <c r="J152" s="122">
        <f t="shared" si="347"/>
        <v>304665</v>
      </c>
      <c r="K152" s="122">
        <f t="shared" ref="K152:P152" si="349">K153+K154</f>
        <v>360</v>
      </c>
      <c r="L152" s="123">
        <f t="shared" si="349"/>
        <v>0</v>
      </c>
      <c r="M152" s="123">
        <f t="shared" si="349"/>
        <v>360</v>
      </c>
      <c r="N152" s="131">
        <f t="shared" si="349"/>
        <v>304305</v>
      </c>
      <c r="O152" s="123">
        <f t="shared" si="349"/>
        <v>0</v>
      </c>
      <c r="P152" s="123">
        <f t="shared" si="349"/>
        <v>304305</v>
      </c>
      <c r="Q152" s="39"/>
      <c r="R152" s="39"/>
      <c r="S152" s="39"/>
      <c r="T152" s="39"/>
      <c r="U152" s="39"/>
      <c r="V152" s="39"/>
      <c r="W152" s="39"/>
      <c r="X152" s="39"/>
      <c r="Y152" s="39"/>
      <c r="Z152" s="39"/>
      <c r="AA152" s="39"/>
    </row>
    <row r="153" spans="1:27" x14ac:dyDescent="0.25">
      <c r="A153" s="4"/>
      <c r="B153" s="28" t="s">
        <v>311</v>
      </c>
      <c r="C153" s="128">
        <f t="shared" ref="C153:C154" si="350">+D153+G153</f>
        <v>945775</v>
      </c>
      <c r="D153" s="128">
        <f t="shared" ref="D153:D154" si="351">+E153+F153</f>
        <v>0</v>
      </c>
      <c r="E153" s="128">
        <v>0</v>
      </c>
      <c r="F153" s="128">
        <v>0</v>
      </c>
      <c r="G153" s="155">
        <f t="shared" ref="G153:G154" si="352">+H153+I153</f>
        <v>945775</v>
      </c>
      <c r="H153" s="128">
        <v>0</v>
      </c>
      <c r="I153" s="128">
        <v>945775</v>
      </c>
      <c r="J153" s="128">
        <f t="shared" ref="J153:J154" si="353">+K153+N153</f>
        <v>304305</v>
      </c>
      <c r="K153" s="128">
        <f t="shared" ref="K153:K154" si="354">+L153+M153</f>
        <v>0</v>
      </c>
      <c r="L153" s="128">
        <v>0</v>
      </c>
      <c r="M153" s="128">
        <v>0</v>
      </c>
      <c r="N153" s="155">
        <f t="shared" ref="N153:N154" si="355">+O153+P153</f>
        <v>304305</v>
      </c>
      <c r="O153" s="128">
        <v>0</v>
      </c>
      <c r="P153" s="128">
        <v>304305</v>
      </c>
      <c r="Q153" s="39"/>
      <c r="R153" s="39"/>
      <c r="S153" s="39"/>
      <c r="T153" s="39"/>
      <c r="U153" s="39"/>
      <c r="V153" s="39"/>
      <c r="W153" s="39"/>
      <c r="X153" s="39"/>
      <c r="Y153" s="39"/>
      <c r="Z153" s="39"/>
      <c r="AA153" s="39"/>
    </row>
    <row r="154" spans="1:27" ht="78.75" x14ac:dyDescent="0.25">
      <c r="A154" s="4"/>
      <c r="B154" s="4" t="s">
        <v>77</v>
      </c>
      <c r="C154" s="128">
        <f t="shared" si="350"/>
        <v>1999</v>
      </c>
      <c r="D154" s="128">
        <f t="shared" si="351"/>
        <v>1999</v>
      </c>
      <c r="E154" s="128">
        <v>0</v>
      </c>
      <c r="F154" s="128">
        <v>1999</v>
      </c>
      <c r="G154" s="155">
        <f t="shared" si="352"/>
        <v>0</v>
      </c>
      <c r="H154" s="128">
        <v>0</v>
      </c>
      <c r="I154" s="128">
        <v>0</v>
      </c>
      <c r="J154" s="128">
        <f t="shared" si="353"/>
        <v>360</v>
      </c>
      <c r="K154" s="128">
        <f t="shared" si="354"/>
        <v>360</v>
      </c>
      <c r="L154" s="128">
        <v>0</v>
      </c>
      <c r="M154" s="128">
        <v>360</v>
      </c>
      <c r="N154" s="155">
        <f t="shared" si="355"/>
        <v>0</v>
      </c>
      <c r="O154" s="128">
        <v>0</v>
      </c>
      <c r="P154" s="128">
        <v>0</v>
      </c>
      <c r="Q154" s="39"/>
      <c r="R154" s="39"/>
      <c r="S154" s="39"/>
      <c r="T154" s="39"/>
      <c r="U154" s="39"/>
      <c r="V154" s="39"/>
      <c r="W154" s="39"/>
      <c r="X154" s="39"/>
      <c r="Y154" s="39"/>
      <c r="Z154" s="39"/>
      <c r="AA154" s="39"/>
    </row>
    <row r="155" spans="1:27" s="26" customFormat="1" ht="47.25" x14ac:dyDescent="0.25">
      <c r="A155" s="38"/>
      <c r="B155" s="25" t="s">
        <v>312</v>
      </c>
      <c r="C155" s="122">
        <f t="shared" ref="C155" si="356">C156+C157</f>
        <v>1405990</v>
      </c>
      <c r="D155" s="122">
        <f t="shared" ref="D155:J155" si="357">D156+D157</f>
        <v>0</v>
      </c>
      <c r="E155" s="123">
        <f t="shared" si="357"/>
        <v>0</v>
      </c>
      <c r="F155" s="123">
        <f t="shared" si="357"/>
        <v>0</v>
      </c>
      <c r="G155" s="131">
        <f t="shared" ref="G155:I155" si="358">G156+G157</f>
        <v>1405990</v>
      </c>
      <c r="H155" s="123">
        <f t="shared" si="358"/>
        <v>1405990</v>
      </c>
      <c r="I155" s="123">
        <f t="shared" si="358"/>
        <v>0</v>
      </c>
      <c r="J155" s="122">
        <f t="shared" si="357"/>
        <v>1022376</v>
      </c>
      <c r="K155" s="122">
        <f t="shared" ref="K155:P155" si="359">K156+K157</f>
        <v>0</v>
      </c>
      <c r="L155" s="123">
        <f t="shared" si="359"/>
        <v>0</v>
      </c>
      <c r="M155" s="123">
        <f t="shared" si="359"/>
        <v>0</v>
      </c>
      <c r="N155" s="131">
        <f t="shared" si="359"/>
        <v>1022376</v>
      </c>
      <c r="O155" s="123">
        <f t="shared" si="359"/>
        <v>1022376</v>
      </c>
      <c r="P155" s="123">
        <f t="shared" si="359"/>
        <v>0</v>
      </c>
      <c r="Q155" s="39"/>
      <c r="R155" s="39"/>
      <c r="S155" s="39"/>
      <c r="T155" s="39"/>
      <c r="U155" s="39"/>
      <c r="V155" s="39"/>
      <c r="W155" s="39"/>
      <c r="X155" s="39"/>
      <c r="Y155" s="39"/>
      <c r="Z155" s="39"/>
      <c r="AA155" s="39"/>
    </row>
    <row r="156" spans="1:27" x14ac:dyDescent="0.25">
      <c r="A156" s="4"/>
      <c r="B156" s="28" t="s">
        <v>311</v>
      </c>
      <c r="C156" s="128">
        <f t="shared" ref="C156:C157" si="360">+D156+G156</f>
        <v>1405990</v>
      </c>
      <c r="D156" s="128">
        <f t="shared" ref="D156:D157" si="361">+E156+F156</f>
        <v>0</v>
      </c>
      <c r="E156" s="128">
        <v>0</v>
      </c>
      <c r="F156" s="128">
        <v>0</v>
      </c>
      <c r="G156" s="155">
        <f t="shared" ref="G156:G157" si="362">+H156+I156</f>
        <v>1405990</v>
      </c>
      <c r="H156" s="128">
        <v>1405990</v>
      </c>
      <c r="I156" s="128">
        <v>0</v>
      </c>
      <c r="J156" s="128">
        <f t="shared" ref="J156:J157" si="363">+K156+N156</f>
        <v>1022376</v>
      </c>
      <c r="K156" s="128">
        <f t="shared" ref="K156:K157" si="364">+L156+M156</f>
        <v>0</v>
      </c>
      <c r="L156" s="128">
        <v>0</v>
      </c>
      <c r="M156" s="128">
        <v>0</v>
      </c>
      <c r="N156" s="155">
        <f t="shared" ref="N156:N157" si="365">+O156+P156</f>
        <v>1022376</v>
      </c>
      <c r="O156" s="128">
        <v>1022376</v>
      </c>
      <c r="P156" s="128">
        <v>0</v>
      </c>
      <c r="Q156" s="39"/>
      <c r="R156" s="39"/>
      <c r="S156" s="39"/>
      <c r="T156" s="39"/>
      <c r="U156" s="39"/>
      <c r="V156" s="39"/>
      <c r="W156" s="39"/>
      <c r="X156" s="39"/>
      <c r="Y156" s="39"/>
      <c r="Z156" s="39"/>
      <c r="AA156" s="39"/>
    </row>
    <row r="157" spans="1:27" ht="78.75" x14ac:dyDescent="0.25">
      <c r="A157" s="4"/>
      <c r="B157" s="4" t="s">
        <v>77</v>
      </c>
      <c r="C157" s="128">
        <f t="shared" si="360"/>
        <v>0</v>
      </c>
      <c r="D157" s="128">
        <f t="shared" si="361"/>
        <v>0</v>
      </c>
      <c r="E157" s="128">
        <v>0</v>
      </c>
      <c r="F157" s="128">
        <v>0</v>
      </c>
      <c r="G157" s="155">
        <f t="shared" si="362"/>
        <v>0</v>
      </c>
      <c r="H157" s="128">
        <v>0</v>
      </c>
      <c r="I157" s="128">
        <v>0</v>
      </c>
      <c r="J157" s="128">
        <f t="shared" si="363"/>
        <v>0</v>
      </c>
      <c r="K157" s="128">
        <f t="shared" si="364"/>
        <v>0</v>
      </c>
      <c r="L157" s="128">
        <v>0</v>
      </c>
      <c r="M157" s="128">
        <v>0</v>
      </c>
      <c r="N157" s="155">
        <f t="shared" si="365"/>
        <v>0</v>
      </c>
      <c r="O157" s="128">
        <v>0</v>
      </c>
      <c r="P157" s="128">
        <v>0</v>
      </c>
      <c r="Q157" s="39"/>
      <c r="R157" s="39"/>
      <c r="S157" s="39"/>
      <c r="T157" s="39"/>
      <c r="U157" s="39"/>
      <c r="V157" s="39"/>
      <c r="W157" s="39"/>
      <c r="X157" s="39"/>
      <c r="Y157" s="39"/>
      <c r="Z157" s="39"/>
      <c r="AA157" s="39"/>
    </row>
    <row r="158" spans="1:27" s="26" customFormat="1" x14ac:dyDescent="0.25">
      <c r="A158" s="38"/>
      <c r="B158" s="25" t="s">
        <v>292</v>
      </c>
      <c r="C158" s="122">
        <f t="shared" ref="C158" si="366">C159+C160</f>
        <v>235075</v>
      </c>
      <c r="D158" s="122">
        <f t="shared" ref="D158:J158" si="367">D159+D160</f>
        <v>0</v>
      </c>
      <c r="E158" s="123">
        <f t="shared" si="367"/>
        <v>0</v>
      </c>
      <c r="F158" s="123">
        <f t="shared" si="367"/>
        <v>0</v>
      </c>
      <c r="G158" s="131">
        <f t="shared" ref="G158:I158" si="368">G159+G160</f>
        <v>235075</v>
      </c>
      <c r="H158" s="123">
        <f t="shared" si="368"/>
        <v>235075</v>
      </c>
      <c r="I158" s="123">
        <f t="shared" si="368"/>
        <v>0</v>
      </c>
      <c r="J158" s="122">
        <f t="shared" si="367"/>
        <v>100675</v>
      </c>
      <c r="K158" s="122">
        <f t="shared" ref="K158:P158" si="369">K159+K160</f>
        <v>0</v>
      </c>
      <c r="L158" s="123">
        <f t="shared" si="369"/>
        <v>0</v>
      </c>
      <c r="M158" s="123">
        <f t="shared" si="369"/>
        <v>0</v>
      </c>
      <c r="N158" s="131">
        <f t="shared" si="369"/>
        <v>100675</v>
      </c>
      <c r="O158" s="123">
        <f t="shared" si="369"/>
        <v>100675</v>
      </c>
      <c r="P158" s="123">
        <f t="shared" si="369"/>
        <v>0</v>
      </c>
      <c r="Q158" s="39"/>
      <c r="R158" s="39"/>
      <c r="S158" s="39"/>
      <c r="T158" s="39"/>
      <c r="U158" s="39"/>
      <c r="V158" s="39"/>
      <c r="W158" s="39"/>
      <c r="X158" s="39"/>
      <c r="Y158" s="39"/>
      <c r="Z158" s="39"/>
      <c r="AA158" s="39"/>
    </row>
    <row r="159" spans="1:27" x14ac:dyDescent="0.25">
      <c r="A159" s="4"/>
      <c r="B159" s="28" t="s">
        <v>311</v>
      </c>
      <c r="C159" s="128">
        <f t="shared" ref="C159:C160" si="370">+D159+G159</f>
        <v>235075</v>
      </c>
      <c r="D159" s="128">
        <f t="shared" ref="D159:D160" si="371">+E159+F159</f>
        <v>0</v>
      </c>
      <c r="E159" s="128">
        <v>0</v>
      </c>
      <c r="F159" s="128">
        <v>0</v>
      </c>
      <c r="G159" s="155">
        <f t="shared" ref="G159:G160" si="372">+H159+I159</f>
        <v>235075</v>
      </c>
      <c r="H159" s="128">
        <v>235075</v>
      </c>
      <c r="I159" s="128">
        <v>0</v>
      </c>
      <c r="J159" s="128">
        <f t="shared" ref="J159:J160" si="373">+K159+N159</f>
        <v>100675</v>
      </c>
      <c r="K159" s="128">
        <f t="shared" ref="K159:K160" si="374">+L159+M159</f>
        <v>0</v>
      </c>
      <c r="L159" s="128">
        <v>0</v>
      </c>
      <c r="M159" s="128">
        <v>0</v>
      </c>
      <c r="N159" s="155">
        <f t="shared" ref="N159:N160" si="375">+O159+P159</f>
        <v>100675</v>
      </c>
      <c r="O159" s="128">
        <v>100675</v>
      </c>
      <c r="P159" s="128">
        <v>0</v>
      </c>
      <c r="Q159" s="39"/>
      <c r="R159" s="39"/>
      <c r="S159" s="39"/>
      <c r="T159" s="39"/>
      <c r="U159" s="39"/>
      <c r="V159" s="39"/>
      <c r="W159" s="39"/>
      <c r="X159" s="39"/>
      <c r="Y159" s="39"/>
      <c r="Z159" s="39"/>
      <c r="AA159" s="39"/>
    </row>
    <row r="160" spans="1:27" ht="78.75" x14ac:dyDescent="0.25">
      <c r="A160" s="4"/>
      <c r="B160" s="4" t="s">
        <v>77</v>
      </c>
      <c r="C160" s="128">
        <f t="shared" si="370"/>
        <v>0</v>
      </c>
      <c r="D160" s="128">
        <f t="shared" si="371"/>
        <v>0</v>
      </c>
      <c r="E160" s="128">
        <v>0</v>
      </c>
      <c r="F160" s="128">
        <v>0</v>
      </c>
      <c r="G160" s="155">
        <f t="shared" si="372"/>
        <v>0</v>
      </c>
      <c r="H160" s="128">
        <v>0</v>
      </c>
      <c r="I160" s="128">
        <v>0</v>
      </c>
      <c r="J160" s="128">
        <f t="shared" si="373"/>
        <v>0</v>
      </c>
      <c r="K160" s="128">
        <f t="shared" si="374"/>
        <v>0</v>
      </c>
      <c r="L160" s="128">
        <v>0</v>
      </c>
      <c r="M160" s="128">
        <v>0</v>
      </c>
      <c r="N160" s="155">
        <f t="shared" si="375"/>
        <v>0</v>
      </c>
      <c r="O160" s="128">
        <v>0</v>
      </c>
      <c r="P160" s="128">
        <v>0</v>
      </c>
      <c r="Q160" s="39"/>
      <c r="R160" s="39"/>
      <c r="S160" s="39"/>
      <c r="T160" s="39"/>
      <c r="U160" s="39"/>
      <c r="V160" s="39"/>
      <c r="W160" s="39"/>
      <c r="X160" s="39"/>
      <c r="Y160" s="39"/>
      <c r="Z160" s="39"/>
      <c r="AA160" s="39"/>
    </row>
    <row r="161" spans="1:27" s="26" customFormat="1" ht="31.5" x14ac:dyDescent="0.25">
      <c r="A161" s="38"/>
      <c r="B161" s="25" t="s">
        <v>313</v>
      </c>
      <c r="C161" s="122">
        <f t="shared" ref="C161" si="376">C162+C163</f>
        <v>0</v>
      </c>
      <c r="D161" s="122">
        <f t="shared" ref="D161:J161" si="377">D162+D163</f>
        <v>0</v>
      </c>
      <c r="E161" s="123">
        <f t="shared" si="377"/>
        <v>0</v>
      </c>
      <c r="F161" s="123">
        <f t="shared" si="377"/>
        <v>0</v>
      </c>
      <c r="G161" s="131">
        <f t="shared" ref="G161:I161" si="378">G162+G163</f>
        <v>0</v>
      </c>
      <c r="H161" s="123">
        <f t="shared" si="378"/>
        <v>0</v>
      </c>
      <c r="I161" s="123">
        <f t="shared" si="378"/>
        <v>0</v>
      </c>
      <c r="J161" s="122">
        <f t="shared" si="377"/>
        <v>0</v>
      </c>
      <c r="K161" s="122">
        <f t="shared" ref="K161:P161" si="379">K162+K163</f>
        <v>0</v>
      </c>
      <c r="L161" s="123">
        <f t="shared" si="379"/>
        <v>0</v>
      </c>
      <c r="M161" s="123">
        <f t="shared" si="379"/>
        <v>0</v>
      </c>
      <c r="N161" s="131">
        <f t="shared" si="379"/>
        <v>0</v>
      </c>
      <c r="O161" s="123">
        <f t="shared" si="379"/>
        <v>0</v>
      </c>
      <c r="P161" s="123">
        <f t="shared" si="379"/>
        <v>0</v>
      </c>
      <c r="Q161" s="39"/>
      <c r="R161" s="39"/>
      <c r="S161" s="39"/>
      <c r="T161" s="39"/>
      <c r="U161" s="39"/>
      <c r="V161" s="39"/>
      <c r="W161" s="39"/>
      <c r="X161" s="39"/>
      <c r="Y161" s="39"/>
      <c r="Z161" s="39"/>
      <c r="AA161" s="39"/>
    </row>
    <row r="162" spans="1:27" x14ac:dyDescent="0.25">
      <c r="A162" s="4"/>
      <c r="B162" s="28" t="s">
        <v>311</v>
      </c>
      <c r="C162" s="128">
        <f t="shared" ref="C162:C165" si="380">+D162+G162</f>
        <v>0</v>
      </c>
      <c r="D162" s="128">
        <f t="shared" ref="D162:D165" si="381">+E162+F162</f>
        <v>0</v>
      </c>
      <c r="E162" s="128">
        <v>0</v>
      </c>
      <c r="F162" s="128">
        <v>0</v>
      </c>
      <c r="G162" s="155">
        <f t="shared" ref="G162:G165" si="382">+H162+I162</f>
        <v>0</v>
      </c>
      <c r="H162" s="128">
        <v>0</v>
      </c>
      <c r="I162" s="128">
        <v>0</v>
      </c>
      <c r="J162" s="128">
        <f t="shared" ref="J162:J165" si="383">+K162+N162</f>
        <v>0</v>
      </c>
      <c r="K162" s="128">
        <f t="shared" ref="K162:K165" si="384">+L162+M162</f>
        <v>0</v>
      </c>
      <c r="L162" s="128">
        <v>0</v>
      </c>
      <c r="M162" s="128">
        <v>0</v>
      </c>
      <c r="N162" s="155">
        <f t="shared" ref="N162:N165" si="385">+O162+P162</f>
        <v>0</v>
      </c>
      <c r="O162" s="128">
        <v>0</v>
      </c>
      <c r="P162" s="128">
        <v>0</v>
      </c>
      <c r="Q162" s="39"/>
      <c r="R162" s="39"/>
      <c r="S162" s="39"/>
      <c r="T162" s="39"/>
      <c r="U162" s="39"/>
      <c r="V162" s="39"/>
      <c r="W162" s="39"/>
      <c r="X162" s="39"/>
      <c r="Y162" s="39"/>
      <c r="Z162" s="39"/>
      <c r="AA162" s="39"/>
    </row>
    <row r="163" spans="1:27" ht="78.75" x14ac:dyDescent="0.25">
      <c r="A163" s="4"/>
      <c r="B163" s="4" t="s">
        <v>77</v>
      </c>
      <c r="C163" s="128">
        <f t="shared" si="380"/>
        <v>0</v>
      </c>
      <c r="D163" s="128">
        <f t="shared" si="381"/>
        <v>0</v>
      </c>
      <c r="E163" s="128">
        <v>0</v>
      </c>
      <c r="F163" s="128">
        <v>0</v>
      </c>
      <c r="G163" s="155">
        <f t="shared" si="382"/>
        <v>0</v>
      </c>
      <c r="H163" s="128">
        <v>0</v>
      </c>
      <c r="I163" s="128">
        <v>0</v>
      </c>
      <c r="J163" s="128">
        <f t="shared" si="383"/>
        <v>0</v>
      </c>
      <c r="K163" s="128">
        <f t="shared" si="384"/>
        <v>0</v>
      </c>
      <c r="L163" s="128">
        <v>0</v>
      </c>
      <c r="M163" s="128">
        <v>0</v>
      </c>
      <c r="N163" s="155">
        <f t="shared" si="385"/>
        <v>0</v>
      </c>
      <c r="O163" s="128">
        <v>0</v>
      </c>
      <c r="P163" s="128">
        <v>0</v>
      </c>
      <c r="Q163" s="39"/>
      <c r="R163" s="39"/>
      <c r="S163" s="39"/>
      <c r="T163" s="39"/>
      <c r="U163" s="39"/>
      <c r="V163" s="39"/>
      <c r="W163" s="39"/>
      <c r="X163" s="39"/>
      <c r="Y163" s="39"/>
      <c r="Z163" s="39"/>
      <c r="AA163" s="39"/>
    </row>
    <row r="164" spans="1:27" s="26" customFormat="1" ht="31.5" x14ac:dyDescent="0.25">
      <c r="A164" s="38"/>
      <c r="B164" s="25" t="s">
        <v>293</v>
      </c>
      <c r="C164" s="128">
        <f t="shared" si="380"/>
        <v>0</v>
      </c>
      <c r="D164" s="128">
        <f t="shared" si="381"/>
        <v>0</v>
      </c>
      <c r="E164" s="128">
        <v>0</v>
      </c>
      <c r="F164" s="128">
        <v>0</v>
      </c>
      <c r="G164" s="155">
        <f t="shared" si="382"/>
        <v>0</v>
      </c>
      <c r="H164" s="128">
        <v>0</v>
      </c>
      <c r="I164" s="128">
        <v>0</v>
      </c>
      <c r="J164" s="128">
        <f t="shared" si="383"/>
        <v>0</v>
      </c>
      <c r="K164" s="128">
        <f t="shared" si="384"/>
        <v>0</v>
      </c>
      <c r="L164" s="128">
        <v>0</v>
      </c>
      <c r="M164" s="128">
        <v>0</v>
      </c>
      <c r="N164" s="155">
        <f t="shared" si="385"/>
        <v>0</v>
      </c>
      <c r="O164" s="128">
        <v>0</v>
      </c>
      <c r="P164" s="128">
        <v>0</v>
      </c>
      <c r="Q164" s="39"/>
      <c r="R164" s="39"/>
      <c r="S164" s="39"/>
      <c r="T164" s="39"/>
      <c r="U164" s="39"/>
      <c r="V164" s="39"/>
      <c r="W164" s="39"/>
      <c r="X164" s="39"/>
      <c r="Y164" s="39"/>
      <c r="Z164" s="39"/>
      <c r="AA164" s="39"/>
    </row>
    <row r="165" spans="1:27" s="26" customFormat="1" x14ac:dyDescent="0.25">
      <c r="A165" s="38"/>
      <c r="B165" s="25" t="s">
        <v>314</v>
      </c>
      <c r="C165" s="128">
        <f t="shared" si="380"/>
        <v>0</v>
      </c>
      <c r="D165" s="128">
        <f t="shared" si="381"/>
        <v>0</v>
      </c>
      <c r="E165" s="128">
        <v>0</v>
      </c>
      <c r="F165" s="128">
        <v>0</v>
      </c>
      <c r="G165" s="155">
        <f t="shared" si="382"/>
        <v>0</v>
      </c>
      <c r="H165" s="128">
        <v>0</v>
      </c>
      <c r="I165" s="128">
        <v>0</v>
      </c>
      <c r="J165" s="128">
        <f t="shared" si="383"/>
        <v>0</v>
      </c>
      <c r="K165" s="128">
        <f t="shared" si="384"/>
        <v>0</v>
      </c>
      <c r="L165" s="128">
        <v>0</v>
      </c>
      <c r="M165" s="128">
        <v>0</v>
      </c>
      <c r="N165" s="155">
        <f t="shared" si="385"/>
        <v>0</v>
      </c>
      <c r="O165" s="128">
        <v>0</v>
      </c>
      <c r="P165" s="128">
        <v>0</v>
      </c>
      <c r="Q165" s="39"/>
      <c r="R165" s="39"/>
      <c r="S165" s="39"/>
      <c r="T165" s="39"/>
      <c r="U165" s="39"/>
      <c r="V165" s="39"/>
      <c r="W165" s="39"/>
      <c r="X165" s="39"/>
      <c r="Y165" s="39"/>
      <c r="Z165" s="39"/>
      <c r="AA165" s="39"/>
    </row>
    <row r="166" spans="1:27" s="26" customFormat="1" x14ac:dyDescent="0.25">
      <c r="A166" s="38"/>
      <c r="B166" s="25" t="s">
        <v>315</v>
      </c>
      <c r="C166" s="122">
        <f t="shared" ref="C166" si="386">C167+C168</f>
        <v>3592754</v>
      </c>
      <c r="D166" s="122">
        <f t="shared" ref="D166:J166" si="387">D167+D168</f>
        <v>0</v>
      </c>
      <c r="E166" s="123">
        <f t="shared" si="387"/>
        <v>0</v>
      </c>
      <c r="F166" s="123">
        <f t="shared" si="387"/>
        <v>0</v>
      </c>
      <c r="G166" s="131">
        <f t="shared" ref="G166:I166" si="388">G167+G168</f>
        <v>3592754</v>
      </c>
      <c r="H166" s="123">
        <f t="shared" si="388"/>
        <v>3592754</v>
      </c>
      <c r="I166" s="123">
        <f t="shared" si="388"/>
        <v>0</v>
      </c>
      <c r="J166" s="122">
        <f t="shared" si="387"/>
        <v>647719</v>
      </c>
      <c r="K166" s="122">
        <f t="shared" ref="K166:P166" si="389">K167+K168</f>
        <v>0</v>
      </c>
      <c r="L166" s="123">
        <f t="shared" si="389"/>
        <v>0</v>
      </c>
      <c r="M166" s="123">
        <f t="shared" si="389"/>
        <v>0</v>
      </c>
      <c r="N166" s="131">
        <f t="shared" si="389"/>
        <v>647719</v>
      </c>
      <c r="O166" s="123">
        <f t="shared" si="389"/>
        <v>647719</v>
      </c>
      <c r="P166" s="123">
        <f t="shared" si="389"/>
        <v>0</v>
      </c>
      <c r="Q166" s="39"/>
      <c r="R166" s="39"/>
      <c r="S166" s="39"/>
      <c r="T166" s="39"/>
      <c r="U166" s="39"/>
      <c r="V166" s="39"/>
      <c r="W166" s="39"/>
      <c r="X166" s="39"/>
      <c r="Y166" s="39"/>
      <c r="Z166" s="39"/>
      <c r="AA166" s="39"/>
    </row>
    <row r="167" spans="1:27" x14ac:dyDescent="0.25">
      <c r="A167" s="4"/>
      <c r="B167" s="28" t="s">
        <v>311</v>
      </c>
      <c r="C167" s="128">
        <f t="shared" ref="C167:C169" si="390">+D167+G167</f>
        <v>3592754</v>
      </c>
      <c r="D167" s="128">
        <f t="shared" ref="D167:D169" si="391">+E167+F167</f>
        <v>0</v>
      </c>
      <c r="E167" s="128">
        <v>0</v>
      </c>
      <c r="F167" s="128">
        <v>0</v>
      </c>
      <c r="G167" s="155">
        <f t="shared" ref="G167:G169" si="392">+H167+I167</f>
        <v>3592754</v>
      </c>
      <c r="H167" s="128">
        <v>3592754</v>
      </c>
      <c r="I167" s="128">
        <v>0</v>
      </c>
      <c r="J167" s="128">
        <f t="shared" ref="J167:J169" si="393">+K167+N167</f>
        <v>647719</v>
      </c>
      <c r="K167" s="128">
        <f t="shared" ref="K167:K169" si="394">+L167+M167</f>
        <v>0</v>
      </c>
      <c r="L167" s="128">
        <v>0</v>
      </c>
      <c r="M167" s="128">
        <v>0</v>
      </c>
      <c r="N167" s="155">
        <f t="shared" ref="N167:N169" si="395">+O167+P167</f>
        <v>647719</v>
      </c>
      <c r="O167" s="128">
        <v>647719</v>
      </c>
      <c r="P167" s="128">
        <v>0</v>
      </c>
      <c r="Q167" s="39"/>
      <c r="R167" s="39"/>
      <c r="S167" s="39"/>
      <c r="T167" s="39"/>
      <c r="U167" s="39"/>
      <c r="V167" s="39"/>
      <c r="W167" s="39"/>
      <c r="X167" s="39"/>
      <c r="Y167" s="39"/>
      <c r="Z167" s="39"/>
      <c r="AA167" s="39"/>
    </row>
    <row r="168" spans="1:27" ht="78.75" x14ac:dyDescent="0.25">
      <c r="A168" s="4"/>
      <c r="B168" s="4" t="s">
        <v>77</v>
      </c>
      <c r="C168" s="128">
        <f t="shared" si="390"/>
        <v>0</v>
      </c>
      <c r="D168" s="128">
        <f t="shared" si="391"/>
        <v>0</v>
      </c>
      <c r="E168" s="128">
        <v>0</v>
      </c>
      <c r="F168" s="128">
        <v>0</v>
      </c>
      <c r="G168" s="155">
        <f t="shared" si="392"/>
        <v>0</v>
      </c>
      <c r="H168" s="128">
        <v>0</v>
      </c>
      <c r="I168" s="128">
        <v>0</v>
      </c>
      <c r="J168" s="128">
        <f t="shared" si="393"/>
        <v>0</v>
      </c>
      <c r="K168" s="128">
        <f t="shared" si="394"/>
        <v>0</v>
      </c>
      <c r="L168" s="128">
        <v>0</v>
      </c>
      <c r="M168" s="128">
        <v>0</v>
      </c>
      <c r="N168" s="155">
        <f t="shared" si="395"/>
        <v>0</v>
      </c>
      <c r="O168" s="128">
        <v>0</v>
      </c>
      <c r="P168" s="128">
        <v>0</v>
      </c>
      <c r="Q168" s="39"/>
      <c r="R168" s="39"/>
      <c r="S168" s="39"/>
      <c r="T168" s="39"/>
      <c r="U168" s="39"/>
      <c r="V168" s="39"/>
      <c r="W168" s="39"/>
      <c r="X168" s="39"/>
      <c r="Y168" s="39"/>
      <c r="Z168" s="39"/>
      <c r="AA168" s="39"/>
    </row>
    <row r="169" spans="1:27" s="26" customFormat="1" ht="47.25" x14ac:dyDescent="0.25">
      <c r="A169" s="38"/>
      <c r="B169" s="25" t="s">
        <v>298</v>
      </c>
      <c r="C169" s="128">
        <f t="shared" si="390"/>
        <v>0</v>
      </c>
      <c r="D169" s="128">
        <f t="shared" si="391"/>
        <v>0</v>
      </c>
      <c r="E169" s="128">
        <v>0</v>
      </c>
      <c r="F169" s="128">
        <v>0</v>
      </c>
      <c r="G169" s="155">
        <f t="shared" si="392"/>
        <v>0</v>
      </c>
      <c r="H169" s="128">
        <v>0</v>
      </c>
      <c r="I169" s="128">
        <v>0</v>
      </c>
      <c r="J169" s="128">
        <f t="shared" si="393"/>
        <v>0</v>
      </c>
      <c r="K169" s="128">
        <f t="shared" si="394"/>
        <v>0</v>
      </c>
      <c r="L169" s="128">
        <v>0</v>
      </c>
      <c r="M169" s="128">
        <v>0</v>
      </c>
      <c r="N169" s="155">
        <f t="shared" si="395"/>
        <v>0</v>
      </c>
      <c r="O169" s="128">
        <v>0</v>
      </c>
      <c r="P169" s="128">
        <v>0</v>
      </c>
      <c r="Q169" s="39"/>
      <c r="R169" s="39"/>
      <c r="S169" s="39"/>
      <c r="T169" s="39"/>
      <c r="U169" s="39"/>
      <c r="V169" s="39"/>
      <c r="W169" s="39"/>
      <c r="X169" s="39"/>
      <c r="Y169" s="39"/>
      <c r="Z169" s="39"/>
      <c r="AA169" s="39"/>
    </row>
    <row r="170" spans="1:27" s="26" customFormat="1" ht="31.5" x14ac:dyDescent="0.25">
      <c r="A170" s="38"/>
      <c r="B170" s="25" t="s">
        <v>288</v>
      </c>
      <c r="C170" s="122">
        <f t="shared" ref="C170" si="396">C171+C172</f>
        <v>0</v>
      </c>
      <c r="D170" s="122">
        <f t="shared" ref="D170:J170" si="397">D171+D172</f>
        <v>0</v>
      </c>
      <c r="E170" s="123">
        <f t="shared" si="397"/>
        <v>0</v>
      </c>
      <c r="F170" s="123">
        <f t="shared" si="397"/>
        <v>0</v>
      </c>
      <c r="G170" s="131">
        <f t="shared" ref="G170:I170" si="398">G171+G172</f>
        <v>0</v>
      </c>
      <c r="H170" s="123">
        <f t="shared" si="398"/>
        <v>0</v>
      </c>
      <c r="I170" s="123">
        <f t="shared" si="398"/>
        <v>0</v>
      </c>
      <c r="J170" s="122">
        <f t="shared" si="397"/>
        <v>0</v>
      </c>
      <c r="K170" s="122">
        <f t="shared" ref="K170:P170" si="399">K171+K172</f>
        <v>0</v>
      </c>
      <c r="L170" s="123">
        <f t="shared" si="399"/>
        <v>0</v>
      </c>
      <c r="M170" s="123">
        <f t="shared" si="399"/>
        <v>0</v>
      </c>
      <c r="N170" s="131">
        <f t="shared" si="399"/>
        <v>0</v>
      </c>
      <c r="O170" s="123">
        <f t="shared" si="399"/>
        <v>0</v>
      </c>
      <c r="P170" s="123">
        <f t="shared" si="399"/>
        <v>0</v>
      </c>
      <c r="Q170" s="39"/>
      <c r="R170" s="39"/>
      <c r="S170" s="39"/>
      <c r="T170" s="39"/>
      <c r="U170" s="39"/>
      <c r="V170" s="39"/>
      <c r="W170" s="39"/>
      <c r="X170" s="39"/>
      <c r="Y170" s="39"/>
      <c r="Z170" s="39"/>
      <c r="AA170" s="39"/>
    </row>
    <row r="171" spans="1:27" x14ac:dyDescent="0.25">
      <c r="A171" s="4"/>
      <c r="B171" s="28" t="s">
        <v>311</v>
      </c>
      <c r="C171" s="128">
        <f t="shared" ref="C171:C172" si="400">+D171+G171</f>
        <v>0</v>
      </c>
      <c r="D171" s="128">
        <f t="shared" ref="D171:D172" si="401">+E171+F171</f>
        <v>0</v>
      </c>
      <c r="E171" s="128">
        <v>0</v>
      </c>
      <c r="F171" s="128">
        <v>0</v>
      </c>
      <c r="G171" s="155">
        <f t="shared" ref="G171:G172" si="402">+H171+I171</f>
        <v>0</v>
      </c>
      <c r="H171" s="128">
        <v>0</v>
      </c>
      <c r="I171" s="128">
        <v>0</v>
      </c>
      <c r="J171" s="128">
        <f t="shared" ref="J171:J172" si="403">+K171+N171</f>
        <v>0</v>
      </c>
      <c r="K171" s="128">
        <f t="shared" ref="K171:K172" si="404">+L171+M171</f>
        <v>0</v>
      </c>
      <c r="L171" s="128">
        <v>0</v>
      </c>
      <c r="M171" s="128">
        <v>0</v>
      </c>
      <c r="N171" s="155">
        <f t="shared" ref="N171:N172" si="405">+O171+P171</f>
        <v>0</v>
      </c>
      <c r="O171" s="128">
        <v>0</v>
      </c>
      <c r="P171" s="128">
        <v>0</v>
      </c>
      <c r="Q171" s="39"/>
      <c r="R171" s="39"/>
      <c r="S171" s="39"/>
      <c r="T171" s="39"/>
      <c r="U171" s="39"/>
      <c r="V171" s="39"/>
      <c r="W171" s="39"/>
      <c r="X171" s="39"/>
      <c r="Y171" s="39"/>
      <c r="Z171" s="39"/>
      <c r="AA171" s="39"/>
    </row>
    <row r="172" spans="1:27" ht="78.75" x14ac:dyDescent="0.25">
      <c r="A172" s="4"/>
      <c r="B172" s="4" t="s">
        <v>77</v>
      </c>
      <c r="C172" s="128">
        <f t="shared" si="400"/>
        <v>0</v>
      </c>
      <c r="D172" s="128">
        <f t="shared" si="401"/>
        <v>0</v>
      </c>
      <c r="E172" s="128">
        <v>0</v>
      </c>
      <c r="F172" s="128">
        <v>0</v>
      </c>
      <c r="G172" s="155">
        <f t="shared" si="402"/>
        <v>0</v>
      </c>
      <c r="H172" s="128">
        <v>0</v>
      </c>
      <c r="I172" s="128">
        <v>0</v>
      </c>
      <c r="J172" s="128">
        <f t="shared" si="403"/>
        <v>0</v>
      </c>
      <c r="K172" s="128">
        <f t="shared" si="404"/>
        <v>0</v>
      </c>
      <c r="L172" s="128">
        <v>0</v>
      </c>
      <c r="M172" s="128">
        <v>0</v>
      </c>
      <c r="N172" s="155">
        <f t="shared" si="405"/>
        <v>0</v>
      </c>
      <c r="O172" s="128">
        <v>0</v>
      </c>
      <c r="P172" s="128">
        <v>0</v>
      </c>
      <c r="Q172" s="39"/>
      <c r="R172" s="39"/>
      <c r="S172" s="39"/>
      <c r="T172" s="39"/>
      <c r="U172" s="39"/>
      <c r="V172" s="39"/>
      <c r="W172" s="39"/>
      <c r="X172" s="39"/>
      <c r="Y172" s="39"/>
      <c r="Z172" s="39"/>
      <c r="AA172" s="39"/>
    </row>
    <row r="173" spans="1:27" ht="31.5" x14ac:dyDescent="0.25">
      <c r="A173" s="4"/>
      <c r="B173" s="25" t="s">
        <v>294</v>
      </c>
      <c r="C173" s="122">
        <f t="shared" ref="C173" si="406">C174+C177+C178+C181</f>
        <v>138457</v>
      </c>
      <c r="D173" s="122">
        <f t="shared" ref="D173:J173" si="407">D174+D177+D178+D181</f>
        <v>0</v>
      </c>
      <c r="E173" s="123">
        <f t="shared" si="407"/>
        <v>0</v>
      </c>
      <c r="F173" s="123">
        <f t="shared" si="407"/>
        <v>0</v>
      </c>
      <c r="G173" s="131">
        <f t="shared" ref="G173:I173" si="408">G174+G177+G178+G181</f>
        <v>138457</v>
      </c>
      <c r="H173" s="123">
        <f t="shared" si="408"/>
        <v>138457</v>
      </c>
      <c r="I173" s="123">
        <f t="shared" si="408"/>
        <v>0</v>
      </c>
      <c r="J173" s="122">
        <f t="shared" si="407"/>
        <v>59709</v>
      </c>
      <c r="K173" s="122">
        <f t="shared" ref="K173:P173" si="409">K174+K177+K178+K181</f>
        <v>0</v>
      </c>
      <c r="L173" s="123">
        <f t="shared" si="409"/>
        <v>0</v>
      </c>
      <c r="M173" s="123">
        <f t="shared" si="409"/>
        <v>0</v>
      </c>
      <c r="N173" s="131">
        <f t="shared" si="409"/>
        <v>59709</v>
      </c>
      <c r="O173" s="123">
        <f t="shared" si="409"/>
        <v>59709</v>
      </c>
      <c r="P173" s="123">
        <f t="shared" si="409"/>
        <v>0</v>
      </c>
      <c r="Q173" s="39"/>
      <c r="R173" s="39"/>
      <c r="S173" s="39"/>
      <c r="T173" s="39"/>
      <c r="U173" s="39"/>
      <c r="V173" s="39"/>
      <c r="W173" s="39"/>
      <c r="X173" s="39"/>
      <c r="Y173" s="39"/>
      <c r="Z173" s="39"/>
      <c r="AA173" s="39"/>
    </row>
    <row r="174" spans="1:27" s="26" customFormat="1" x14ac:dyDescent="0.25">
      <c r="A174" s="38"/>
      <c r="B174" s="25" t="s">
        <v>316</v>
      </c>
      <c r="C174" s="122">
        <f t="shared" ref="C174" si="410">C175+C176</f>
        <v>138457</v>
      </c>
      <c r="D174" s="122">
        <f t="shared" ref="D174:J174" si="411">D175+D176</f>
        <v>0</v>
      </c>
      <c r="E174" s="123">
        <f t="shared" si="411"/>
        <v>0</v>
      </c>
      <c r="F174" s="123">
        <f t="shared" si="411"/>
        <v>0</v>
      </c>
      <c r="G174" s="131">
        <f t="shared" ref="G174:I174" si="412">G175+G176</f>
        <v>138457</v>
      </c>
      <c r="H174" s="123">
        <f t="shared" si="412"/>
        <v>138457</v>
      </c>
      <c r="I174" s="123">
        <f t="shared" si="412"/>
        <v>0</v>
      </c>
      <c r="J174" s="122">
        <f t="shared" si="411"/>
        <v>59709</v>
      </c>
      <c r="K174" s="122">
        <f t="shared" ref="K174:P174" si="413">K175+K176</f>
        <v>0</v>
      </c>
      <c r="L174" s="123">
        <f t="shared" si="413"/>
        <v>0</v>
      </c>
      <c r="M174" s="123">
        <f t="shared" si="413"/>
        <v>0</v>
      </c>
      <c r="N174" s="131">
        <f t="shared" si="413"/>
        <v>59709</v>
      </c>
      <c r="O174" s="123">
        <f t="shared" si="413"/>
        <v>59709</v>
      </c>
      <c r="P174" s="123">
        <f t="shared" si="413"/>
        <v>0</v>
      </c>
      <c r="Q174" s="39"/>
      <c r="R174" s="39"/>
      <c r="S174" s="39"/>
      <c r="T174" s="39"/>
      <c r="U174" s="39"/>
      <c r="V174" s="39"/>
      <c r="W174" s="39"/>
      <c r="X174" s="39"/>
      <c r="Y174" s="39"/>
      <c r="Z174" s="39"/>
      <c r="AA174" s="39"/>
    </row>
    <row r="175" spans="1:27" x14ac:dyDescent="0.25">
      <c r="A175" s="4"/>
      <c r="B175" s="28" t="s">
        <v>311</v>
      </c>
      <c r="C175" s="128">
        <f t="shared" ref="C175:C177" si="414">+D175+G175</f>
        <v>138457</v>
      </c>
      <c r="D175" s="128">
        <f t="shared" ref="D175:D177" si="415">+E175+F175</f>
        <v>0</v>
      </c>
      <c r="E175" s="128">
        <v>0</v>
      </c>
      <c r="F175" s="128">
        <v>0</v>
      </c>
      <c r="G175" s="155">
        <f t="shared" ref="G175:G177" si="416">+H175+I175</f>
        <v>138457</v>
      </c>
      <c r="H175" s="128">
        <v>138457</v>
      </c>
      <c r="I175" s="128">
        <v>0</v>
      </c>
      <c r="J175" s="128">
        <f t="shared" ref="J175:J177" si="417">+K175+N175</f>
        <v>59709</v>
      </c>
      <c r="K175" s="128">
        <f t="shared" ref="K175:K177" si="418">+L175+M175</f>
        <v>0</v>
      </c>
      <c r="L175" s="128">
        <v>0</v>
      </c>
      <c r="M175" s="128">
        <v>0</v>
      </c>
      <c r="N175" s="155">
        <f t="shared" ref="N175:N177" si="419">+O175+P175</f>
        <v>59709</v>
      </c>
      <c r="O175" s="128">
        <v>59709</v>
      </c>
      <c r="P175" s="128">
        <v>0</v>
      </c>
      <c r="Q175" s="39"/>
      <c r="R175" s="39"/>
      <c r="S175" s="39"/>
      <c r="T175" s="39"/>
      <c r="U175" s="39"/>
      <c r="V175" s="39"/>
      <c r="W175" s="39"/>
      <c r="X175" s="39"/>
      <c r="Y175" s="39"/>
      <c r="Z175" s="39"/>
      <c r="AA175" s="39"/>
    </row>
    <row r="176" spans="1:27" ht="78.75" x14ac:dyDescent="0.25">
      <c r="A176" s="4"/>
      <c r="B176" s="4" t="s">
        <v>77</v>
      </c>
      <c r="C176" s="128">
        <f t="shared" si="414"/>
        <v>0</v>
      </c>
      <c r="D176" s="128">
        <f t="shared" si="415"/>
        <v>0</v>
      </c>
      <c r="E176" s="128">
        <v>0</v>
      </c>
      <c r="F176" s="128">
        <v>0</v>
      </c>
      <c r="G176" s="155">
        <f t="shared" si="416"/>
        <v>0</v>
      </c>
      <c r="H176" s="128">
        <v>0</v>
      </c>
      <c r="I176" s="128">
        <v>0</v>
      </c>
      <c r="J176" s="128">
        <f t="shared" si="417"/>
        <v>0</v>
      </c>
      <c r="K176" s="128">
        <f t="shared" si="418"/>
        <v>0</v>
      </c>
      <c r="L176" s="128">
        <v>0</v>
      </c>
      <c r="M176" s="128">
        <v>0</v>
      </c>
      <c r="N176" s="155">
        <f t="shared" si="419"/>
        <v>0</v>
      </c>
      <c r="O176" s="128">
        <v>0</v>
      </c>
      <c r="P176" s="128">
        <v>0</v>
      </c>
      <c r="Q176" s="39"/>
      <c r="R176" s="39"/>
      <c r="S176" s="39"/>
      <c r="T176" s="39"/>
      <c r="U176" s="39"/>
      <c r="V176" s="39"/>
      <c r="W176" s="39"/>
      <c r="X176" s="39"/>
      <c r="Y176" s="39"/>
      <c r="Z176" s="39"/>
      <c r="AA176" s="39"/>
    </row>
    <row r="177" spans="1:30" s="26" customFormat="1" ht="31.5" x14ac:dyDescent="0.25">
      <c r="A177" s="38"/>
      <c r="B177" s="25" t="s">
        <v>317</v>
      </c>
      <c r="C177" s="128">
        <f t="shared" si="414"/>
        <v>0</v>
      </c>
      <c r="D177" s="128">
        <f t="shared" si="415"/>
        <v>0</v>
      </c>
      <c r="E177" s="128">
        <v>0</v>
      </c>
      <c r="F177" s="128">
        <v>0</v>
      </c>
      <c r="G177" s="155">
        <f t="shared" si="416"/>
        <v>0</v>
      </c>
      <c r="H177" s="128">
        <v>0</v>
      </c>
      <c r="I177" s="128">
        <v>0</v>
      </c>
      <c r="J177" s="128">
        <f t="shared" si="417"/>
        <v>0</v>
      </c>
      <c r="K177" s="128">
        <f t="shared" si="418"/>
        <v>0</v>
      </c>
      <c r="L177" s="128">
        <v>0</v>
      </c>
      <c r="M177" s="128">
        <v>0</v>
      </c>
      <c r="N177" s="155">
        <f t="shared" si="419"/>
        <v>0</v>
      </c>
      <c r="O177" s="128">
        <v>0</v>
      </c>
      <c r="P177" s="128">
        <v>0</v>
      </c>
      <c r="Q177" s="39"/>
      <c r="R177" s="39"/>
      <c r="S177" s="39"/>
      <c r="T177" s="39"/>
      <c r="U177" s="39"/>
      <c r="V177" s="39"/>
      <c r="W177" s="39"/>
      <c r="X177" s="39"/>
      <c r="Y177" s="39"/>
      <c r="Z177" s="39"/>
      <c r="AA177" s="39"/>
    </row>
    <row r="178" spans="1:30" s="26" customFormat="1" ht="31.5" x14ac:dyDescent="0.25">
      <c r="A178" s="38"/>
      <c r="B178" s="25" t="s">
        <v>318</v>
      </c>
      <c r="C178" s="122">
        <f t="shared" ref="C178" si="420">C179+C180</f>
        <v>0</v>
      </c>
      <c r="D178" s="122">
        <f t="shared" ref="D178:J178" si="421">D179+D180</f>
        <v>0</v>
      </c>
      <c r="E178" s="123">
        <f t="shared" si="421"/>
        <v>0</v>
      </c>
      <c r="F178" s="123">
        <f t="shared" si="421"/>
        <v>0</v>
      </c>
      <c r="G178" s="131">
        <f t="shared" ref="G178:I178" si="422">G179+G180</f>
        <v>0</v>
      </c>
      <c r="H178" s="123">
        <f t="shared" si="422"/>
        <v>0</v>
      </c>
      <c r="I178" s="123">
        <f t="shared" si="422"/>
        <v>0</v>
      </c>
      <c r="J178" s="122">
        <f t="shared" si="421"/>
        <v>0</v>
      </c>
      <c r="K178" s="122">
        <f t="shared" ref="K178:P178" si="423">K179+K180</f>
        <v>0</v>
      </c>
      <c r="L178" s="123">
        <f t="shared" si="423"/>
        <v>0</v>
      </c>
      <c r="M178" s="123">
        <f t="shared" si="423"/>
        <v>0</v>
      </c>
      <c r="N178" s="131">
        <f t="shared" si="423"/>
        <v>0</v>
      </c>
      <c r="O178" s="123">
        <f t="shared" si="423"/>
        <v>0</v>
      </c>
      <c r="P178" s="123">
        <f t="shared" si="423"/>
        <v>0</v>
      </c>
      <c r="Q178" s="39"/>
      <c r="R178" s="39"/>
      <c r="S178" s="39"/>
      <c r="T178" s="39"/>
      <c r="U178" s="39"/>
      <c r="V178" s="39"/>
      <c r="W178" s="39"/>
      <c r="X178" s="39"/>
      <c r="Y178" s="39"/>
      <c r="Z178" s="39"/>
      <c r="AA178" s="39"/>
    </row>
    <row r="179" spans="1:30" x14ac:dyDescent="0.25">
      <c r="A179" s="4"/>
      <c r="B179" s="28" t="s">
        <v>311</v>
      </c>
      <c r="C179" s="128">
        <f t="shared" ref="C179:C181" si="424">+D179+G179</f>
        <v>0</v>
      </c>
      <c r="D179" s="128">
        <f t="shared" ref="D179:D181" si="425">+E179+F179</f>
        <v>0</v>
      </c>
      <c r="E179" s="128">
        <v>0</v>
      </c>
      <c r="F179" s="128">
        <v>0</v>
      </c>
      <c r="G179" s="155">
        <f t="shared" ref="G179:G181" si="426">+H179+I179</f>
        <v>0</v>
      </c>
      <c r="H179" s="128">
        <v>0</v>
      </c>
      <c r="I179" s="128">
        <v>0</v>
      </c>
      <c r="J179" s="128">
        <f t="shared" ref="J179:J181" si="427">+K179+N179</f>
        <v>0</v>
      </c>
      <c r="K179" s="128">
        <f t="shared" ref="K179:K181" si="428">+L179+M179</f>
        <v>0</v>
      </c>
      <c r="L179" s="128">
        <v>0</v>
      </c>
      <c r="M179" s="128">
        <v>0</v>
      </c>
      <c r="N179" s="155">
        <f t="shared" ref="N179:N181" si="429">+O179+P179</f>
        <v>0</v>
      </c>
      <c r="O179" s="128">
        <v>0</v>
      </c>
      <c r="P179" s="128">
        <v>0</v>
      </c>
      <c r="Q179" s="39"/>
      <c r="R179" s="39"/>
      <c r="S179" s="39"/>
      <c r="T179" s="39"/>
      <c r="U179" s="39"/>
      <c r="V179" s="39"/>
      <c r="W179" s="39"/>
      <c r="X179" s="39"/>
      <c r="Y179" s="39"/>
      <c r="Z179" s="39"/>
      <c r="AA179" s="39"/>
    </row>
    <row r="180" spans="1:30" ht="78.75" x14ac:dyDescent="0.25">
      <c r="A180" s="4"/>
      <c r="B180" s="4" t="s">
        <v>77</v>
      </c>
      <c r="C180" s="128">
        <f t="shared" si="424"/>
        <v>0</v>
      </c>
      <c r="D180" s="128">
        <f t="shared" si="425"/>
        <v>0</v>
      </c>
      <c r="E180" s="128">
        <v>0</v>
      </c>
      <c r="F180" s="128">
        <v>0</v>
      </c>
      <c r="G180" s="155">
        <f t="shared" si="426"/>
        <v>0</v>
      </c>
      <c r="H180" s="128">
        <v>0</v>
      </c>
      <c r="I180" s="128">
        <v>0</v>
      </c>
      <c r="J180" s="128">
        <f t="shared" si="427"/>
        <v>0</v>
      </c>
      <c r="K180" s="128">
        <f t="shared" si="428"/>
        <v>0</v>
      </c>
      <c r="L180" s="128">
        <v>0</v>
      </c>
      <c r="M180" s="128">
        <v>0</v>
      </c>
      <c r="N180" s="155">
        <f t="shared" si="429"/>
        <v>0</v>
      </c>
      <c r="O180" s="128">
        <v>0</v>
      </c>
      <c r="P180" s="128">
        <v>0</v>
      </c>
      <c r="Q180" s="39"/>
      <c r="R180" s="39"/>
      <c r="S180" s="39"/>
      <c r="T180" s="39"/>
      <c r="U180" s="39"/>
      <c r="V180" s="39"/>
      <c r="W180" s="39"/>
      <c r="X180" s="39"/>
      <c r="Y180" s="39"/>
      <c r="Z180" s="39"/>
      <c r="AA180" s="39"/>
    </row>
    <row r="181" spans="1:30" s="26" customFormat="1" ht="31.5" x14ac:dyDescent="0.25">
      <c r="A181" s="38"/>
      <c r="B181" s="25" t="s">
        <v>319</v>
      </c>
      <c r="C181" s="128">
        <f t="shared" si="424"/>
        <v>0</v>
      </c>
      <c r="D181" s="128">
        <f t="shared" si="425"/>
        <v>0</v>
      </c>
      <c r="E181" s="128">
        <v>0</v>
      </c>
      <c r="F181" s="128">
        <v>0</v>
      </c>
      <c r="G181" s="155">
        <f t="shared" si="426"/>
        <v>0</v>
      </c>
      <c r="H181" s="128">
        <v>0</v>
      </c>
      <c r="I181" s="128">
        <v>0</v>
      </c>
      <c r="J181" s="128">
        <f t="shared" si="427"/>
        <v>0</v>
      </c>
      <c r="K181" s="128">
        <f t="shared" si="428"/>
        <v>0</v>
      </c>
      <c r="L181" s="128">
        <v>0</v>
      </c>
      <c r="M181" s="128">
        <v>0</v>
      </c>
      <c r="N181" s="155">
        <f t="shared" si="429"/>
        <v>0</v>
      </c>
      <c r="O181" s="128">
        <v>0</v>
      </c>
      <c r="P181" s="128">
        <v>0</v>
      </c>
      <c r="Q181" s="39"/>
      <c r="R181" s="39"/>
      <c r="S181" s="39"/>
      <c r="T181" s="39"/>
      <c r="U181" s="39"/>
      <c r="V181" s="39"/>
      <c r="W181" s="39"/>
      <c r="X181" s="39"/>
      <c r="Y181" s="39"/>
      <c r="Z181" s="39"/>
      <c r="AA181" s="39"/>
    </row>
    <row r="182" spans="1:30" s="26" customFormat="1" ht="31.5" x14ac:dyDescent="0.25">
      <c r="A182" s="47"/>
      <c r="B182" s="56" t="s">
        <v>327</v>
      </c>
      <c r="C182" s="128">
        <f t="shared" ref="C182" si="430">+D182+G182</f>
        <v>0</v>
      </c>
      <c r="D182" s="128">
        <v>0</v>
      </c>
      <c r="E182" s="128" t="s">
        <v>556</v>
      </c>
      <c r="F182" s="128" t="s">
        <v>556</v>
      </c>
      <c r="G182" s="155">
        <v>0</v>
      </c>
      <c r="H182" s="128" t="s">
        <v>556</v>
      </c>
      <c r="I182" s="128" t="s">
        <v>556</v>
      </c>
      <c r="J182" s="128">
        <f t="shared" ref="J182" si="431">+K182+N182</f>
        <v>0</v>
      </c>
      <c r="K182" s="128">
        <v>0</v>
      </c>
      <c r="L182" s="128" t="s">
        <v>556</v>
      </c>
      <c r="M182" s="128" t="s">
        <v>556</v>
      </c>
      <c r="N182" s="155">
        <v>0</v>
      </c>
      <c r="O182" s="128" t="s">
        <v>556</v>
      </c>
      <c r="P182" s="128" t="s">
        <v>556</v>
      </c>
      <c r="Q182" s="39"/>
      <c r="R182" s="39"/>
      <c r="S182" s="39"/>
      <c r="T182" s="39"/>
      <c r="U182" s="39"/>
      <c r="V182" s="39"/>
      <c r="W182" s="39"/>
      <c r="X182" s="39"/>
      <c r="Y182" s="39"/>
      <c r="Z182" s="39"/>
      <c r="AA182" s="39"/>
    </row>
    <row r="183" spans="1:30" s="26" customFormat="1" ht="31.5" x14ac:dyDescent="0.25">
      <c r="A183" s="25" t="s">
        <v>243</v>
      </c>
      <c r="B183" s="25" t="s">
        <v>159</v>
      </c>
      <c r="C183" s="120">
        <f t="shared" ref="C183" si="432">C184+C185+C186</f>
        <v>8595116</v>
      </c>
      <c r="D183" s="120">
        <f t="shared" ref="D183:J183" si="433">D184+D185+D186</f>
        <v>5683335</v>
      </c>
      <c r="E183" s="121">
        <f t="shared" si="433"/>
        <v>417012</v>
      </c>
      <c r="F183" s="121">
        <f t="shared" si="433"/>
        <v>5266323</v>
      </c>
      <c r="G183" s="152">
        <f t="shared" ref="G183:I183" si="434">G184+G185+G186</f>
        <v>2911781</v>
      </c>
      <c r="H183" s="121">
        <f t="shared" si="434"/>
        <v>210984</v>
      </c>
      <c r="I183" s="121">
        <f t="shared" si="434"/>
        <v>2700797</v>
      </c>
      <c r="J183" s="120">
        <f t="shared" si="433"/>
        <v>2626405</v>
      </c>
      <c r="K183" s="120">
        <f t="shared" ref="K183:P183" si="435">K184+K185+K186</f>
        <v>2626405</v>
      </c>
      <c r="L183" s="121">
        <f t="shared" si="435"/>
        <v>191160</v>
      </c>
      <c r="M183" s="121">
        <f t="shared" si="435"/>
        <v>2435245</v>
      </c>
      <c r="N183" s="152">
        <f t="shared" si="435"/>
        <v>0</v>
      </c>
      <c r="O183" s="121">
        <f t="shared" si="435"/>
        <v>0</v>
      </c>
      <c r="P183" s="121">
        <f t="shared" si="435"/>
        <v>0</v>
      </c>
      <c r="Q183" s="39"/>
      <c r="R183" s="39"/>
      <c r="S183" s="39"/>
      <c r="T183" s="39"/>
      <c r="U183" s="39"/>
      <c r="V183" s="39"/>
      <c r="W183" s="39"/>
      <c r="X183" s="39"/>
      <c r="Y183" s="39"/>
      <c r="Z183" s="39"/>
      <c r="AA183" s="39"/>
    </row>
    <row r="184" spans="1:30" s="26" customFormat="1" x14ac:dyDescent="0.25">
      <c r="A184" s="4"/>
      <c r="B184" s="4" t="s">
        <v>75</v>
      </c>
      <c r="C184" s="128">
        <f t="shared" ref="C184:C187" si="436">+D184+G184</f>
        <v>8509580</v>
      </c>
      <c r="D184" s="128">
        <f t="shared" ref="D184:D186" si="437">+E184+F184</f>
        <v>5597799</v>
      </c>
      <c r="E184" s="128">
        <v>417012</v>
      </c>
      <c r="F184" s="128">
        <v>5180787</v>
      </c>
      <c r="G184" s="155">
        <f t="shared" ref="G184:G186" si="438">+H184+I184</f>
        <v>2911781</v>
      </c>
      <c r="H184" s="128">
        <v>210984</v>
      </c>
      <c r="I184" s="128">
        <v>2700797</v>
      </c>
      <c r="J184" s="128">
        <f t="shared" ref="J184:J187" si="439">+K184+N184</f>
        <v>2596093</v>
      </c>
      <c r="K184" s="128">
        <f t="shared" ref="K184:K186" si="440">+L184+M184</f>
        <v>2596093</v>
      </c>
      <c r="L184" s="128">
        <v>191160</v>
      </c>
      <c r="M184" s="128">
        <v>2404933</v>
      </c>
      <c r="N184" s="155">
        <f t="shared" ref="N184:N186" si="441">+O184+P184</f>
        <v>0</v>
      </c>
      <c r="O184" s="128">
        <v>0</v>
      </c>
      <c r="P184" s="128">
        <v>0</v>
      </c>
      <c r="Q184" s="39"/>
      <c r="R184" s="39"/>
      <c r="S184" s="39"/>
      <c r="T184" s="39"/>
      <c r="U184" s="39"/>
      <c r="V184" s="39"/>
      <c r="W184" s="39"/>
      <c r="X184" s="39"/>
      <c r="Y184" s="39"/>
      <c r="Z184" s="39"/>
      <c r="AA184" s="39"/>
    </row>
    <row r="185" spans="1:30" s="26" customFormat="1" ht="78.75" x14ac:dyDescent="0.25">
      <c r="A185" s="4"/>
      <c r="B185" s="4" t="s">
        <v>77</v>
      </c>
      <c r="C185" s="128">
        <f t="shared" si="436"/>
        <v>85536</v>
      </c>
      <c r="D185" s="128">
        <f t="shared" si="437"/>
        <v>85536</v>
      </c>
      <c r="E185" s="128">
        <v>0</v>
      </c>
      <c r="F185" s="128">
        <v>85536</v>
      </c>
      <c r="G185" s="155">
        <f t="shared" si="438"/>
        <v>0</v>
      </c>
      <c r="H185" s="128">
        <v>0</v>
      </c>
      <c r="I185" s="128">
        <v>0</v>
      </c>
      <c r="J185" s="128">
        <f t="shared" si="439"/>
        <v>30312</v>
      </c>
      <c r="K185" s="128">
        <f t="shared" si="440"/>
        <v>30312</v>
      </c>
      <c r="L185" s="128">
        <v>0</v>
      </c>
      <c r="M185" s="128">
        <v>30312</v>
      </c>
      <c r="N185" s="155">
        <f t="shared" si="441"/>
        <v>0</v>
      </c>
      <c r="O185" s="128">
        <v>0</v>
      </c>
      <c r="P185" s="128">
        <v>0</v>
      </c>
      <c r="Q185" s="39"/>
      <c r="R185" s="39"/>
      <c r="S185" s="39"/>
      <c r="T185" s="39"/>
      <c r="U185" s="39"/>
      <c r="V185" s="39"/>
      <c r="W185" s="39"/>
      <c r="X185" s="39"/>
      <c r="Y185" s="39"/>
      <c r="Z185" s="39"/>
      <c r="AA185" s="39"/>
    </row>
    <row r="186" spans="1:30" s="26" customFormat="1" x14ac:dyDescent="0.25">
      <c r="A186" s="4"/>
      <c r="B186" s="4" t="s">
        <v>86</v>
      </c>
      <c r="C186" s="128">
        <f t="shared" si="436"/>
        <v>0</v>
      </c>
      <c r="D186" s="128">
        <f t="shared" si="437"/>
        <v>0</v>
      </c>
      <c r="E186" s="128">
        <v>0</v>
      </c>
      <c r="F186" s="128">
        <v>0</v>
      </c>
      <c r="G186" s="155">
        <f t="shared" si="438"/>
        <v>0</v>
      </c>
      <c r="H186" s="128">
        <v>0</v>
      </c>
      <c r="I186" s="128">
        <v>0</v>
      </c>
      <c r="J186" s="128">
        <f t="shared" si="439"/>
        <v>0</v>
      </c>
      <c r="K186" s="128">
        <f t="shared" si="440"/>
        <v>0</v>
      </c>
      <c r="L186" s="128">
        <v>0</v>
      </c>
      <c r="M186" s="128">
        <v>0</v>
      </c>
      <c r="N186" s="155">
        <f t="shared" si="441"/>
        <v>0</v>
      </c>
      <c r="O186" s="128">
        <v>0</v>
      </c>
      <c r="P186" s="128">
        <v>0</v>
      </c>
      <c r="Q186" s="39"/>
      <c r="R186" s="39"/>
      <c r="S186" s="39"/>
      <c r="T186" s="39"/>
      <c r="U186" s="39"/>
      <c r="V186" s="39"/>
      <c r="W186" s="39"/>
      <c r="X186" s="39"/>
      <c r="Y186" s="39"/>
      <c r="Z186" s="39"/>
      <c r="AA186" s="39"/>
    </row>
    <row r="187" spans="1:30" s="26" customFormat="1" ht="31.5" x14ac:dyDescent="0.25">
      <c r="A187" s="11"/>
      <c r="B187" s="17" t="s">
        <v>327</v>
      </c>
      <c r="C187" s="128">
        <f t="shared" si="436"/>
        <v>0</v>
      </c>
      <c r="D187" s="128">
        <v>0</v>
      </c>
      <c r="E187" s="128" t="s">
        <v>556</v>
      </c>
      <c r="F187" s="128" t="s">
        <v>556</v>
      </c>
      <c r="G187" s="155">
        <v>0</v>
      </c>
      <c r="H187" s="128" t="s">
        <v>556</v>
      </c>
      <c r="I187" s="128" t="s">
        <v>556</v>
      </c>
      <c r="J187" s="128">
        <f t="shared" si="439"/>
        <v>0</v>
      </c>
      <c r="K187" s="128">
        <v>0</v>
      </c>
      <c r="L187" s="128" t="s">
        <v>556</v>
      </c>
      <c r="M187" s="128" t="s">
        <v>556</v>
      </c>
      <c r="N187" s="155">
        <v>0</v>
      </c>
      <c r="O187" s="128" t="s">
        <v>556</v>
      </c>
      <c r="P187" s="128" t="s">
        <v>556</v>
      </c>
      <c r="Q187" s="39"/>
      <c r="R187" s="39"/>
      <c r="S187" s="39"/>
      <c r="T187" s="39"/>
      <c r="U187" s="39"/>
      <c r="V187" s="39"/>
      <c r="W187" s="39"/>
      <c r="X187" s="39"/>
      <c r="Y187" s="39"/>
      <c r="Z187" s="39"/>
      <c r="AA187" s="39"/>
    </row>
    <row r="188" spans="1:30" s="26" customFormat="1" ht="31.5" x14ac:dyDescent="0.25">
      <c r="A188" s="25" t="s">
        <v>244</v>
      </c>
      <c r="B188" s="25" t="s">
        <v>87</v>
      </c>
      <c r="C188" s="126">
        <f t="shared" ref="C188" si="442">C189+C190</f>
        <v>2229954</v>
      </c>
      <c r="D188" s="126">
        <f t="shared" ref="D188:J188" si="443">D189+D190</f>
        <v>1218261</v>
      </c>
      <c r="E188" s="127">
        <f t="shared" si="443"/>
        <v>0</v>
      </c>
      <c r="F188" s="127">
        <f t="shared" si="443"/>
        <v>1218261</v>
      </c>
      <c r="G188" s="154">
        <f t="shared" ref="G188:I188" si="444">G189+G190</f>
        <v>1011693</v>
      </c>
      <c r="H188" s="127">
        <f t="shared" si="444"/>
        <v>0</v>
      </c>
      <c r="I188" s="127">
        <f t="shared" si="444"/>
        <v>1011693</v>
      </c>
      <c r="J188" s="126">
        <f t="shared" si="443"/>
        <v>743318</v>
      </c>
      <c r="K188" s="126">
        <f t="shared" ref="K188:P188" si="445">K189+K190</f>
        <v>743318</v>
      </c>
      <c r="L188" s="127">
        <f t="shared" si="445"/>
        <v>0</v>
      </c>
      <c r="M188" s="127">
        <f t="shared" si="445"/>
        <v>743318</v>
      </c>
      <c r="N188" s="154">
        <f t="shared" si="445"/>
        <v>0</v>
      </c>
      <c r="O188" s="127">
        <f t="shared" si="445"/>
        <v>0</v>
      </c>
      <c r="P188" s="127">
        <f t="shared" si="445"/>
        <v>0</v>
      </c>
      <c r="Q188" s="39"/>
      <c r="R188" s="39"/>
      <c r="S188" s="39"/>
      <c r="T188" s="39"/>
      <c r="U188" s="39"/>
      <c r="V188" s="39"/>
      <c r="W188" s="39"/>
      <c r="X188" s="39"/>
      <c r="Y188" s="39"/>
      <c r="Z188" s="39"/>
      <c r="AA188" s="39"/>
      <c r="AB188" s="39"/>
      <c r="AC188" s="39"/>
      <c r="AD188" s="39"/>
    </row>
    <row r="189" spans="1:30" s="26" customFormat="1" x14ac:dyDescent="0.25">
      <c r="A189" s="4"/>
      <c r="B189" s="4" t="s">
        <v>75</v>
      </c>
      <c r="C189" s="128">
        <f t="shared" ref="C189:C191" si="446">+D189+G189</f>
        <v>2226000</v>
      </c>
      <c r="D189" s="128">
        <f t="shared" ref="D189:D190" si="447">+E189+F189</f>
        <v>1214307</v>
      </c>
      <c r="E189" s="128">
        <v>0</v>
      </c>
      <c r="F189" s="128">
        <v>1214307</v>
      </c>
      <c r="G189" s="155">
        <f t="shared" ref="G189:G190" si="448">+H189+I189</f>
        <v>1011693</v>
      </c>
      <c r="H189" s="128">
        <v>0</v>
      </c>
      <c r="I189" s="128">
        <v>1011693</v>
      </c>
      <c r="J189" s="128">
        <f t="shared" ref="J189:J191" si="449">+K189+N189</f>
        <v>742000</v>
      </c>
      <c r="K189" s="128">
        <f t="shared" ref="K189:K190" si="450">+L189+M189</f>
        <v>742000</v>
      </c>
      <c r="L189" s="128">
        <v>0</v>
      </c>
      <c r="M189" s="128">
        <v>742000</v>
      </c>
      <c r="N189" s="155">
        <f t="shared" ref="N189:N190" si="451">+O189+P189</f>
        <v>0</v>
      </c>
      <c r="O189" s="128">
        <v>0</v>
      </c>
      <c r="P189" s="128">
        <v>0</v>
      </c>
      <c r="Q189" s="39"/>
      <c r="R189" s="39"/>
      <c r="S189" s="39"/>
      <c r="T189" s="39"/>
      <c r="U189" s="39"/>
      <c r="V189" s="39"/>
      <c r="W189" s="39"/>
      <c r="X189" s="39"/>
      <c r="Y189" s="39"/>
      <c r="Z189" s="39"/>
      <c r="AA189" s="39"/>
      <c r="AB189" s="39"/>
      <c r="AC189" s="39"/>
      <c r="AD189" s="39"/>
    </row>
    <row r="190" spans="1:30" s="26" customFormat="1" ht="78.75" x14ac:dyDescent="0.25">
      <c r="A190" s="4"/>
      <c r="B190" s="4" t="s">
        <v>77</v>
      </c>
      <c r="C190" s="128">
        <f t="shared" si="446"/>
        <v>3954</v>
      </c>
      <c r="D190" s="128">
        <f t="shared" si="447"/>
        <v>3954</v>
      </c>
      <c r="E190" s="128">
        <v>0</v>
      </c>
      <c r="F190" s="128">
        <v>3954</v>
      </c>
      <c r="G190" s="155">
        <f t="shared" si="448"/>
        <v>0</v>
      </c>
      <c r="H190" s="128">
        <v>0</v>
      </c>
      <c r="I190" s="128">
        <v>0</v>
      </c>
      <c r="J190" s="128">
        <f t="shared" si="449"/>
        <v>1318</v>
      </c>
      <c r="K190" s="128">
        <f t="shared" si="450"/>
        <v>1318</v>
      </c>
      <c r="L190" s="128">
        <v>0</v>
      </c>
      <c r="M190" s="128">
        <v>1318</v>
      </c>
      <c r="N190" s="155">
        <f t="shared" si="451"/>
        <v>0</v>
      </c>
      <c r="O190" s="128">
        <v>0</v>
      </c>
      <c r="P190" s="128">
        <v>0</v>
      </c>
      <c r="Q190" s="39"/>
      <c r="R190" s="39"/>
      <c r="S190" s="39"/>
      <c r="T190" s="39"/>
      <c r="U190" s="39"/>
      <c r="V190" s="39"/>
      <c r="W190" s="39"/>
      <c r="X190" s="39"/>
      <c r="Y190" s="39"/>
      <c r="Z190" s="39"/>
      <c r="AA190" s="39"/>
      <c r="AB190" s="39"/>
      <c r="AC190" s="39"/>
      <c r="AD190" s="39"/>
    </row>
    <row r="191" spans="1:30" s="26" customFormat="1" ht="31.5" x14ac:dyDescent="0.25">
      <c r="A191" s="11"/>
      <c r="B191" s="17" t="s">
        <v>327</v>
      </c>
      <c r="C191" s="128">
        <f t="shared" si="446"/>
        <v>0</v>
      </c>
      <c r="D191" s="128"/>
      <c r="E191" s="128" t="s">
        <v>556</v>
      </c>
      <c r="F191" s="128" t="s">
        <v>556</v>
      </c>
      <c r="G191" s="155"/>
      <c r="H191" s="128" t="s">
        <v>556</v>
      </c>
      <c r="I191" s="128" t="s">
        <v>556</v>
      </c>
      <c r="J191" s="128">
        <f t="shared" si="449"/>
        <v>0</v>
      </c>
      <c r="K191" s="128"/>
      <c r="L191" s="128" t="s">
        <v>556</v>
      </c>
      <c r="M191" s="128" t="s">
        <v>556</v>
      </c>
      <c r="N191" s="155"/>
      <c r="O191" s="128" t="s">
        <v>556</v>
      </c>
      <c r="P191" s="128" t="s">
        <v>556</v>
      </c>
      <c r="Q191" s="39"/>
      <c r="R191" s="39"/>
      <c r="S191" s="39"/>
      <c r="T191" s="39"/>
      <c r="U191" s="39"/>
      <c r="V191" s="39"/>
      <c r="W191" s="39"/>
      <c r="X191" s="39"/>
      <c r="Y191" s="39"/>
      <c r="Z191" s="39"/>
      <c r="AA191" s="39"/>
      <c r="AB191" s="39"/>
      <c r="AC191" s="39"/>
      <c r="AD191" s="39"/>
    </row>
    <row r="192" spans="1:30" s="26" customFormat="1" x14ac:dyDescent="0.25">
      <c r="A192" s="25" t="s">
        <v>245</v>
      </c>
      <c r="B192" s="25" t="s">
        <v>88</v>
      </c>
      <c r="C192" s="120">
        <f t="shared" ref="C192:J192" si="452">C193+C206+C216+C223+C242</f>
        <v>54735789</v>
      </c>
      <c r="D192" s="120">
        <f t="shared" si="452"/>
        <v>37680090</v>
      </c>
      <c r="E192" s="121">
        <f t="shared" si="452"/>
        <v>7880272</v>
      </c>
      <c r="F192" s="121">
        <f t="shared" si="452"/>
        <v>29799818</v>
      </c>
      <c r="G192" s="152">
        <f t="shared" ref="G192:I192" si="453">G193+G206+G216+G223+G242</f>
        <v>17055699</v>
      </c>
      <c r="H192" s="121">
        <f t="shared" si="453"/>
        <v>3754973</v>
      </c>
      <c r="I192" s="121">
        <f t="shared" si="453"/>
        <v>13300726</v>
      </c>
      <c r="J192" s="120">
        <f t="shared" si="452"/>
        <v>19476710</v>
      </c>
      <c r="K192" s="120">
        <f t="shared" ref="K192:P192" si="454">K193+K206+K216+K223+K242</f>
        <v>19476710</v>
      </c>
      <c r="L192" s="121">
        <f t="shared" si="454"/>
        <v>4226681</v>
      </c>
      <c r="M192" s="121">
        <f t="shared" si="454"/>
        <v>15250029</v>
      </c>
      <c r="N192" s="152">
        <f t="shared" si="454"/>
        <v>0</v>
      </c>
      <c r="O192" s="121">
        <f t="shared" si="454"/>
        <v>0</v>
      </c>
      <c r="P192" s="121">
        <f t="shared" si="454"/>
        <v>0</v>
      </c>
      <c r="Q192" s="39"/>
      <c r="R192" s="39"/>
      <c r="S192" s="39"/>
      <c r="T192" s="39"/>
      <c r="U192" s="39"/>
      <c r="V192" s="39"/>
      <c r="W192" s="39"/>
      <c r="X192" s="39"/>
      <c r="Y192" s="39"/>
      <c r="Z192" s="39"/>
      <c r="AA192" s="39"/>
      <c r="AB192" s="39"/>
      <c r="AC192" s="39"/>
      <c r="AD192" s="39"/>
    </row>
    <row r="193" spans="1:30" ht="31.5" x14ac:dyDescent="0.25">
      <c r="A193" s="25" t="s">
        <v>246</v>
      </c>
      <c r="B193" s="25" t="s">
        <v>89</v>
      </c>
      <c r="C193" s="120">
        <f t="shared" ref="C193" si="455">C194+C199+C200+C201+C202+C203+C204</f>
        <v>27347709</v>
      </c>
      <c r="D193" s="120">
        <f t="shared" ref="D193:J193" si="456">D194+D199+D200+D201+D202+D203+D204</f>
        <v>19550350</v>
      </c>
      <c r="E193" s="121">
        <f t="shared" si="456"/>
        <v>0</v>
      </c>
      <c r="F193" s="121">
        <f t="shared" si="456"/>
        <v>19550350</v>
      </c>
      <c r="G193" s="152">
        <f t="shared" ref="G193:I193" si="457">G194+G199+G200+G201+G202+G203+G204</f>
        <v>7797359</v>
      </c>
      <c r="H193" s="121">
        <f t="shared" si="457"/>
        <v>0</v>
      </c>
      <c r="I193" s="121">
        <f t="shared" si="457"/>
        <v>7797359</v>
      </c>
      <c r="J193" s="120">
        <f t="shared" si="456"/>
        <v>9797161</v>
      </c>
      <c r="K193" s="120">
        <f t="shared" ref="K193:P193" si="458">K194+K199+K200+K201+K202+K203+K204</f>
        <v>9797161</v>
      </c>
      <c r="L193" s="121">
        <f t="shared" si="458"/>
        <v>0</v>
      </c>
      <c r="M193" s="121">
        <f t="shared" si="458"/>
        <v>9797161</v>
      </c>
      <c r="N193" s="152">
        <f t="shared" si="458"/>
        <v>0</v>
      </c>
      <c r="O193" s="121">
        <f t="shared" si="458"/>
        <v>0</v>
      </c>
      <c r="P193" s="121">
        <f t="shared" si="458"/>
        <v>0</v>
      </c>
      <c r="Q193" s="39"/>
      <c r="R193" s="39"/>
      <c r="S193" s="39"/>
      <c r="T193" s="39"/>
      <c r="U193" s="39"/>
      <c r="V193" s="39"/>
      <c r="W193" s="39"/>
      <c r="X193" s="39"/>
      <c r="Y193" s="39"/>
      <c r="Z193" s="39"/>
      <c r="AA193" s="39"/>
      <c r="AB193" s="39"/>
      <c r="AC193" s="39"/>
      <c r="AD193" s="39"/>
    </row>
    <row r="194" spans="1:30" s="26" customFormat="1" x14ac:dyDescent="0.25">
      <c r="A194" s="25"/>
      <c r="B194" s="25" t="s">
        <v>326</v>
      </c>
      <c r="C194" s="120">
        <f>+C195+C196+C197+C198</f>
        <v>26394175</v>
      </c>
      <c r="D194" s="120">
        <f t="shared" ref="D194:J194" si="459">+D195+D196+D197+D198</f>
        <v>18914199</v>
      </c>
      <c r="E194" s="120">
        <f t="shared" si="459"/>
        <v>0</v>
      </c>
      <c r="F194" s="120">
        <f t="shared" si="459"/>
        <v>18914199</v>
      </c>
      <c r="G194" s="152">
        <f t="shared" ref="G194" si="460">+G195+G196+G197+G198</f>
        <v>7479976</v>
      </c>
      <c r="H194" s="120">
        <f t="shared" ref="H194" si="461">+H195+H196+H197+H198</f>
        <v>0</v>
      </c>
      <c r="I194" s="120">
        <f t="shared" ref="I194" si="462">+I195+I196+I197+I198</f>
        <v>7479976</v>
      </c>
      <c r="J194" s="120">
        <f t="shared" si="459"/>
        <v>9506148</v>
      </c>
      <c r="K194" s="120">
        <f t="shared" ref="K194" si="463">+K195+K196+K197+K198</f>
        <v>9506148</v>
      </c>
      <c r="L194" s="120">
        <f t="shared" ref="L194" si="464">+L195+L196+L197+L198</f>
        <v>0</v>
      </c>
      <c r="M194" s="120">
        <f t="shared" ref="M194" si="465">+M195+M196+M197+M198</f>
        <v>9506148</v>
      </c>
      <c r="N194" s="152">
        <f t="shared" ref="N194" si="466">+N195+N196+N197+N198</f>
        <v>0</v>
      </c>
      <c r="O194" s="120">
        <f t="shared" ref="O194" si="467">+O195+O196+O197+O198</f>
        <v>0</v>
      </c>
      <c r="P194" s="120">
        <f t="shared" ref="P194" si="468">+P195+P196+P197+P198</f>
        <v>0</v>
      </c>
      <c r="Q194" s="39"/>
      <c r="R194" s="39"/>
      <c r="S194" s="39"/>
      <c r="T194" s="39"/>
      <c r="U194" s="39"/>
      <c r="V194" s="39"/>
      <c r="W194" s="39"/>
      <c r="X194" s="39"/>
      <c r="Y194" s="39"/>
      <c r="Z194" s="39"/>
      <c r="AA194" s="39"/>
      <c r="AB194" s="39"/>
      <c r="AC194" s="39"/>
      <c r="AD194" s="39"/>
    </row>
    <row r="195" spans="1:30" x14ac:dyDescent="0.25">
      <c r="A195" s="48"/>
      <c r="B195" s="49" t="s">
        <v>323</v>
      </c>
      <c r="C195" s="128">
        <f t="shared" ref="C195:C205" si="469">+D195+G195</f>
        <v>10402671</v>
      </c>
      <c r="D195" s="128">
        <f t="shared" ref="D195:D204" si="470">+E195+F195</f>
        <v>6876992</v>
      </c>
      <c r="E195" s="128">
        <v>0</v>
      </c>
      <c r="F195" s="128">
        <v>6876992</v>
      </c>
      <c r="G195" s="155">
        <f t="shared" ref="G195:G204" si="471">+H195+I195</f>
        <v>3525679</v>
      </c>
      <c r="H195" s="128">
        <v>0</v>
      </c>
      <c r="I195" s="128">
        <v>3525679</v>
      </c>
      <c r="J195" s="128">
        <f t="shared" ref="J195:J205" si="472">+K195+N195</f>
        <v>3406914</v>
      </c>
      <c r="K195" s="128">
        <f t="shared" ref="K195:K204" si="473">+L195+M195</f>
        <v>3406914</v>
      </c>
      <c r="L195" s="128">
        <v>0</v>
      </c>
      <c r="M195" s="128">
        <v>3406914</v>
      </c>
      <c r="N195" s="155">
        <f t="shared" ref="N195:N204" si="474">+O195+P195</f>
        <v>0</v>
      </c>
      <c r="O195" s="128">
        <v>0</v>
      </c>
      <c r="P195" s="128">
        <v>0</v>
      </c>
      <c r="Q195" s="39"/>
      <c r="R195" s="39"/>
      <c r="S195" s="39"/>
      <c r="T195" s="39"/>
      <c r="U195" s="39"/>
      <c r="V195" s="39"/>
      <c r="W195" s="39"/>
      <c r="X195" s="39"/>
      <c r="Y195" s="39"/>
      <c r="Z195" s="39"/>
      <c r="AA195" s="39"/>
      <c r="AB195" s="39"/>
      <c r="AC195" s="39"/>
      <c r="AD195" s="39"/>
    </row>
    <row r="196" spans="1:30" x14ac:dyDescent="0.25">
      <c r="A196" s="48"/>
      <c r="B196" s="50" t="s">
        <v>324</v>
      </c>
      <c r="C196" s="128">
        <f t="shared" si="469"/>
        <v>15908448</v>
      </c>
      <c r="D196" s="128">
        <f t="shared" si="470"/>
        <v>11954151</v>
      </c>
      <c r="E196" s="128">
        <v>0</v>
      </c>
      <c r="F196" s="128">
        <v>11954151</v>
      </c>
      <c r="G196" s="155">
        <f t="shared" si="471"/>
        <v>3954297</v>
      </c>
      <c r="H196" s="128">
        <v>0</v>
      </c>
      <c r="I196" s="128">
        <v>3954297</v>
      </c>
      <c r="J196" s="128">
        <f t="shared" si="472"/>
        <v>6016178</v>
      </c>
      <c r="K196" s="128">
        <f t="shared" si="473"/>
        <v>6016178</v>
      </c>
      <c r="L196" s="128">
        <v>0</v>
      </c>
      <c r="M196" s="128">
        <v>6016178</v>
      </c>
      <c r="N196" s="155">
        <f t="shared" si="474"/>
        <v>0</v>
      </c>
      <c r="O196" s="128">
        <v>0</v>
      </c>
      <c r="P196" s="128">
        <v>0</v>
      </c>
      <c r="Q196" s="39"/>
      <c r="R196" s="39"/>
      <c r="S196" s="39"/>
      <c r="T196" s="39"/>
      <c r="U196" s="39"/>
      <c r="V196" s="39"/>
      <c r="W196" s="39"/>
      <c r="X196" s="39"/>
      <c r="Y196" s="39"/>
      <c r="Z196" s="39"/>
      <c r="AA196" s="39"/>
      <c r="AB196" s="39"/>
      <c r="AC196" s="39"/>
      <c r="AD196" s="39"/>
    </row>
    <row r="197" spans="1:30" x14ac:dyDescent="0.25">
      <c r="A197" s="48"/>
      <c r="B197" s="50" t="s">
        <v>325</v>
      </c>
      <c r="C197" s="128">
        <f t="shared" si="469"/>
        <v>83056</v>
      </c>
      <c r="D197" s="128">
        <f t="shared" si="470"/>
        <v>83056</v>
      </c>
      <c r="E197" s="128">
        <v>0</v>
      </c>
      <c r="F197" s="128">
        <v>83056</v>
      </c>
      <c r="G197" s="155">
        <f t="shared" si="471"/>
        <v>0</v>
      </c>
      <c r="H197" s="128">
        <v>0</v>
      </c>
      <c r="I197" s="128">
        <v>0</v>
      </c>
      <c r="J197" s="128">
        <f t="shared" si="472"/>
        <v>83056</v>
      </c>
      <c r="K197" s="128">
        <f t="shared" si="473"/>
        <v>83056</v>
      </c>
      <c r="L197" s="128">
        <v>0</v>
      </c>
      <c r="M197" s="128">
        <v>83056</v>
      </c>
      <c r="N197" s="155">
        <f t="shared" si="474"/>
        <v>0</v>
      </c>
      <c r="O197" s="128">
        <v>0</v>
      </c>
      <c r="P197" s="128">
        <v>0</v>
      </c>
      <c r="Q197" s="39"/>
      <c r="R197" s="39"/>
      <c r="S197" s="39"/>
      <c r="T197" s="39"/>
      <c r="U197" s="39"/>
      <c r="V197" s="39"/>
      <c r="W197" s="39"/>
      <c r="X197" s="39"/>
      <c r="Y197" s="39"/>
      <c r="Z197" s="39"/>
      <c r="AA197" s="39"/>
      <c r="AB197" s="39"/>
      <c r="AC197" s="39"/>
      <c r="AD197" s="39"/>
    </row>
    <row r="198" spans="1:30" x14ac:dyDescent="0.25">
      <c r="A198" s="48"/>
      <c r="B198" s="50" t="s">
        <v>557</v>
      </c>
      <c r="C198" s="128">
        <f t="shared" ref="C198" si="475">+D198+G198</f>
        <v>0</v>
      </c>
      <c r="D198" s="128">
        <f t="shared" ref="D198" si="476">+E198+F198</f>
        <v>0</v>
      </c>
      <c r="E198" s="128">
        <v>0</v>
      </c>
      <c r="F198" s="128">
        <v>0</v>
      </c>
      <c r="G198" s="155">
        <f t="shared" si="471"/>
        <v>0</v>
      </c>
      <c r="H198" s="128">
        <v>0</v>
      </c>
      <c r="I198" s="128">
        <v>0</v>
      </c>
      <c r="J198" s="128">
        <f t="shared" ref="J198" si="477">+K198+N198</f>
        <v>0</v>
      </c>
      <c r="K198" s="128">
        <f t="shared" si="473"/>
        <v>0</v>
      </c>
      <c r="L198" s="128">
        <v>0</v>
      </c>
      <c r="M198" s="128"/>
      <c r="N198" s="155">
        <f t="shared" si="474"/>
        <v>0</v>
      </c>
      <c r="O198" s="128">
        <v>0</v>
      </c>
      <c r="P198" s="128">
        <v>0</v>
      </c>
      <c r="Q198" s="39"/>
      <c r="R198" s="39"/>
      <c r="S198" s="39"/>
      <c r="T198" s="39"/>
      <c r="U198" s="39"/>
      <c r="V198" s="39"/>
      <c r="W198" s="39"/>
      <c r="X198" s="39"/>
      <c r="Y198" s="39"/>
      <c r="Z198" s="39"/>
      <c r="AA198" s="39"/>
      <c r="AB198" s="39"/>
      <c r="AC198" s="39"/>
      <c r="AD198" s="39"/>
    </row>
    <row r="199" spans="1:30" s="51" customFormat="1" x14ac:dyDescent="0.25">
      <c r="A199" s="28"/>
      <c r="B199" s="28" t="s">
        <v>90</v>
      </c>
      <c r="C199" s="128">
        <f t="shared" si="469"/>
        <v>919105</v>
      </c>
      <c r="D199" s="128">
        <f t="shared" si="470"/>
        <v>609641</v>
      </c>
      <c r="E199" s="128">
        <v>0</v>
      </c>
      <c r="F199" s="128">
        <v>609641</v>
      </c>
      <c r="G199" s="155">
        <f t="shared" si="471"/>
        <v>309464</v>
      </c>
      <c r="H199" s="128">
        <v>0</v>
      </c>
      <c r="I199" s="128">
        <v>309464</v>
      </c>
      <c r="J199" s="128">
        <f t="shared" si="472"/>
        <v>278546</v>
      </c>
      <c r="K199" s="128">
        <f t="shared" si="473"/>
        <v>278546</v>
      </c>
      <c r="L199" s="128">
        <v>0</v>
      </c>
      <c r="M199" s="128">
        <v>278546</v>
      </c>
      <c r="N199" s="155">
        <f t="shared" si="474"/>
        <v>0</v>
      </c>
      <c r="O199" s="128">
        <v>0</v>
      </c>
      <c r="P199" s="128">
        <v>0</v>
      </c>
      <c r="Q199" s="39"/>
      <c r="R199" s="39"/>
      <c r="S199" s="39"/>
      <c r="T199" s="39"/>
      <c r="U199" s="39"/>
      <c r="V199" s="39"/>
      <c r="W199" s="39"/>
      <c r="X199" s="39"/>
      <c r="Y199" s="39"/>
      <c r="Z199" s="39"/>
      <c r="AA199" s="39"/>
      <c r="AB199" s="39"/>
      <c r="AC199" s="39"/>
      <c r="AD199" s="39"/>
    </row>
    <row r="200" spans="1:30" ht="47.25" x14ac:dyDescent="0.25">
      <c r="A200" s="28"/>
      <c r="B200" s="28" t="s">
        <v>91</v>
      </c>
      <c r="C200" s="128">
        <f t="shared" si="469"/>
        <v>0</v>
      </c>
      <c r="D200" s="128">
        <f t="shared" si="470"/>
        <v>0</v>
      </c>
      <c r="E200" s="128">
        <v>0</v>
      </c>
      <c r="F200" s="128">
        <v>0</v>
      </c>
      <c r="G200" s="155">
        <f t="shared" si="471"/>
        <v>0</v>
      </c>
      <c r="H200" s="128">
        <v>0</v>
      </c>
      <c r="I200" s="128">
        <v>0</v>
      </c>
      <c r="J200" s="128">
        <f t="shared" si="472"/>
        <v>0</v>
      </c>
      <c r="K200" s="128">
        <f t="shared" si="473"/>
        <v>0</v>
      </c>
      <c r="L200" s="128">
        <v>0</v>
      </c>
      <c r="M200" s="128">
        <v>0</v>
      </c>
      <c r="N200" s="155">
        <f t="shared" si="474"/>
        <v>0</v>
      </c>
      <c r="O200" s="128">
        <v>0</v>
      </c>
      <c r="P200" s="128">
        <v>0</v>
      </c>
      <c r="Q200" s="39"/>
      <c r="R200" s="39"/>
      <c r="S200" s="39"/>
      <c r="T200" s="39"/>
      <c r="U200" s="39"/>
      <c r="V200" s="39"/>
      <c r="W200" s="39"/>
      <c r="X200" s="39"/>
      <c r="Y200" s="39"/>
      <c r="Z200" s="39"/>
      <c r="AA200" s="39"/>
      <c r="AB200" s="39"/>
      <c r="AC200" s="39"/>
      <c r="AD200" s="39"/>
    </row>
    <row r="201" spans="1:30" s="53" customFormat="1" ht="47.25" x14ac:dyDescent="0.25">
      <c r="A201" s="28"/>
      <c r="B201" s="28" t="s">
        <v>92</v>
      </c>
      <c r="C201" s="128">
        <f t="shared" si="469"/>
        <v>0</v>
      </c>
      <c r="D201" s="128">
        <f t="shared" si="470"/>
        <v>0</v>
      </c>
      <c r="E201" s="128">
        <v>0</v>
      </c>
      <c r="F201" s="128">
        <v>0</v>
      </c>
      <c r="G201" s="155">
        <f t="shared" si="471"/>
        <v>0</v>
      </c>
      <c r="H201" s="128">
        <v>0</v>
      </c>
      <c r="I201" s="128">
        <v>0</v>
      </c>
      <c r="J201" s="128">
        <f t="shared" si="472"/>
        <v>0</v>
      </c>
      <c r="K201" s="128">
        <f t="shared" si="473"/>
        <v>0</v>
      </c>
      <c r="L201" s="128">
        <v>0</v>
      </c>
      <c r="M201" s="128">
        <v>0</v>
      </c>
      <c r="N201" s="155">
        <f t="shared" si="474"/>
        <v>0</v>
      </c>
      <c r="O201" s="128">
        <v>0</v>
      </c>
      <c r="P201" s="128">
        <v>0</v>
      </c>
      <c r="Q201" s="52"/>
      <c r="R201" s="52"/>
      <c r="S201" s="52"/>
      <c r="T201" s="52"/>
      <c r="U201" s="52"/>
      <c r="V201" s="52"/>
      <c r="W201" s="52"/>
      <c r="X201" s="52"/>
      <c r="Y201" s="52"/>
      <c r="Z201" s="52"/>
      <c r="AA201" s="52"/>
      <c r="AB201" s="52"/>
      <c r="AC201" s="52"/>
      <c r="AD201" s="52"/>
    </row>
    <row r="202" spans="1:30" s="53" customFormat="1" ht="78.75" x14ac:dyDescent="0.25">
      <c r="A202" s="4"/>
      <c r="B202" s="4" t="s">
        <v>77</v>
      </c>
      <c r="C202" s="128">
        <f t="shared" si="469"/>
        <v>6038</v>
      </c>
      <c r="D202" s="128">
        <f t="shared" si="470"/>
        <v>6038</v>
      </c>
      <c r="E202" s="128">
        <v>0</v>
      </c>
      <c r="F202" s="128">
        <v>6038</v>
      </c>
      <c r="G202" s="155">
        <f t="shared" si="471"/>
        <v>0</v>
      </c>
      <c r="H202" s="128">
        <v>0</v>
      </c>
      <c r="I202" s="128">
        <v>0</v>
      </c>
      <c r="J202" s="128">
        <f t="shared" si="472"/>
        <v>2076</v>
      </c>
      <c r="K202" s="128">
        <f t="shared" si="473"/>
        <v>2076</v>
      </c>
      <c r="L202" s="128">
        <v>0</v>
      </c>
      <c r="M202" s="128">
        <v>2076</v>
      </c>
      <c r="N202" s="155">
        <f t="shared" si="474"/>
        <v>0</v>
      </c>
      <c r="O202" s="128">
        <v>0</v>
      </c>
      <c r="P202" s="128">
        <v>0</v>
      </c>
      <c r="Q202" s="52"/>
      <c r="R202" s="52"/>
      <c r="S202" s="52"/>
      <c r="T202" s="52"/>
      <c r="U202" s="52"/>
      <c r="V202" s="52"/>
      <c r="W202" s="52"/>
      <c r="X202" s="52"/>
      <c r="Y202" s="52"/>
      <c r="Z202" s="52"/>
      <c r="AA202" s="52"/>
      <c r="AB202" s="52"/>
      <c r="AC202" s="52"/>
      <c r="AD202" s="52"/>
    </row>
    <row r="203" spans="1:30" s="53" customFormat="1" ht="63" x14ac:dyDescent="0.25">
      <c r="A203" s="4"/>
      <c r="B203" s="4" t="s">
        <v>93</v>
      </c>
      <c r="C203" s="128">
        <f t="shared" si="469"/>
        <v>28391</v>
      </c>
      <c r="D203" s="128">
        <f t="shared" si="470"/>
        <v>20472</v>
      </c>
      <c r="E203" s="128">
        <v>0</v>
      </c>
      <c r="F203" s="128">
        <v>20472</v>
      </c>
      <c r="G203" s="155">
        <f t="shared" si="471"/>
        <v>7919</v>
      </c>
      <c r="H203" s="128">
        <v>0</v>
      </c>
      <c r="I203" s="128">
        <v>7919</v>
      </c>
      <c r="J203" s="128">
        <f t="shared" si="472"/>
        <v>10391</v>
      </c>
      <c r="K203" s="128">
        <f t="shared" si="473"/>
        <v>10391</v>
      </c>
      <c r="L203" s="128">
        <v>0</v>
      </c>
      <c r="M203" s="128">
        <v>10391</v>
      </c>
      <c r="N203" s="155">
        <f t="shared" si="474"/>
        <v>0</v>
      </c>
      <c r="O203" s="128">
        <v>0</v>
      </c>
      <c r="P203" s="128">
        <v>0</v>
      </c>
      <c r="Q203" s="52"/>
      <c r="R203" s="52"/>
      <c r="S203" s="52"/>
      <c r="T203" s="52"/>
      <c r="U203" s="52"/>
      <c r="V203" s="52"/>
      <c r="W203" s="52"/>
      <c r="X203" s="52"/>
      <c r="Y203" s="52"/>
      <c r="Z203" s="52"/>
      <c r="AA203" s="52"/>
      <c r="AB203" s="52"/>
      <c r="AC203" s="52"/>
      <c r="AD203" s="52"/>
    </row>
    <row r="204" spans="1:30" s="53" customFormat="1" ht="17.25" customHeight="1" x14ac:dyDescent="0.25">
      <c r="A204" s="4"/>
      <c r="B204" s="4" t="s">
        <v>86</v>
      </c>
      <c r="C204" s="128">
        <f t="shared" si="469"/>
        <v>0</v>
      </c>
      <c r="D204" s="128">
        <f t="shared" si="470"/>
        <v>0</v>
      </c>
      <c r="E204" s="128">
        <v>0</v>
      </c>
      <c r="F204" s="128">
        <v>0</v>
      </c>
      <c r="G204" s="155">
        <f t="shared" si="471"/>
        <v>0</v>
      </c>
      <c r="H204" s="128">
        <v>0</v>
      </c>
      <c r="I204" s="128">
        <v>0</v>
      </c>
      <c r="J204" s="128">
        <f t="shared" si="472"/>
        <v>0</v>
      </c>
      <c r="K204" s="128">
        <f t="shared" si="473"/>
        <v>0</v>
      </c>
      <c r="L204" s="128">
        <v>0</v>
      </c>
      <c r="M204" s="128">
        <v>0</v>
      </c>
      <c r="N204" s="155">
        <f t="shared" si="474"/>
        <v>0</v>
      </c>
      <c r="O204" s="128">
        <v>0</v>
      </c>
      <c r="P204" s="128">
        <v>0</v>
      </c>
      <c r="Q204" s="52"/>
      <c r="R204" s="52"/>
      <c r="S204" s="52"/>
      <c r="T204" s="52"/>
      <c r="U204" s="52"/>
      <c r="V204" s="52"/>
      <c r="W204" s="52"/>
      <c r="X204" s="52"/>
      <c r="Y204" s="52"/>
      <c r="Z204" s="52"/>
      <c r="AA204" s="52"/>
      <c r="AB204" s="52"/>
      <c r="AC204" s="52"/>
      <c r="AD204" s="52"/>
    </row>
    <row r="205" spans="1:30" s="53" customFormat="1" ht="17.25" customHeight="1" x14ac:dyDescent="0.25">
      <c r="A205" s="11"/>
      <c r="B205" s="17" t="s">
        <v>327</v>
      </c>
      <c r="C205" s="128">
        <f t="shared" si="469"/>
        <v>-15777</v>
      </c>
      <c r="D205" s="128">
        <v>-15777</v>
      </c>
      <c r="E205" s="128" t="s">
        <v>556</v>
      </c>
      <c r="F205" s="128" t="s">
        <v>556</v>
      </c>
      <c r="G205" s="155">
        <v>0</v>
      </c>
      <c r="H205" s="128" t="s">
        <v>556</v>
      </c>
      <c r="I205" s="128" t="s">
        <v>556</v>
      </c>
      <c r="J205" s="128">
        <f t="shared" si="472"/>
        <v>30</v>
      </c>
      <c r="K205" s="142">
        <v>30</v>
      </c>
      <c r="L205" s="128" t="s">
        <v>556</v>
      </c>
      <c r="M205" s="128" t="s">
        <v>556</v>
      </c>
      <c r="N205" s="155">
        <v>0</v>
      </c>
      <c r="O205" s="128" t="s">
        <v>556</v>
      </c>
      <c r="P205" s="128" t="s">
        <v>556</v>
      </c>
      <c r="Q205" s="52"/>
      <c r="R205" s="52"/>
      <c r="S205" s="52"/>
      <c r="T205" s="52"/>
      <c r="U205" s="52"/>
      <c r="V205" s="52"/>
      <c r="W205" s="52"/>
      <c r="X205" s="52"/>
      <c r="Y205" s="52"/>
      <c r="Z205" s="52"/>
      <c r="AA205" s="52"/>
      <c r="AB205" s="52"/>
      <c r="AC205" s="52"/>
      <c r="AD205" s="52"/>
    </row>
    <row r="206" spans="1:30" ht="31.5" x14ac:dyDescent="0.25">
      <c r="A206" s="54" t="s">
        <v>247</v>
      </c>
      <c r="B206" s="54" t="s">
        <v>94</v>
      </c>
      <c r="C206" s="126">
        <f t="shared" ref="C206" si="478">+C207+C208+C211+C212+C213+C214</f>
        <v>13263554</v>
      </c>
      <c r="D206" s="126">
        <f t="shared" ref="D206:J206" si="479">+D207+D208+D211+D212+D213+D214</f>
        <v>9140505</v>
      </c>
      <c r="E206" s="127">
        <f t="shared" si="479"/>
        <v>5571687</v>
      </c>
      <c r="F206" s="127">
        <f t="shared" si="479"/>
        <v>3568818</v>
      </c>
      <c r="G206" s="154">
        <f t="shared" ref="G206:I206" si="480">+G207+G208+G211+G212+G213+G214</f>
        <v>4123049</v>
      </c>
      <c r="H206" s="127">
        <f t="shared" si="480"/>
        <v>2465579</v>
      </c>
      <c r="I206" s="127">
        <f t="shared" si="480"/>
        <v>1657470</v>
      </c>
      <c r="J206" s="126">
        <f t="shared" si="479"/>
        <v>4776510</v>
      </c>
      <c r="K206" s="126">
        <f t="shared" ref="K206:P206" si="481">+K207+K208+K211+K212+K213+K214</f>
        <v>4776510</v>
      </c>
      <c r="L206" s="127">
        <f t="shared" si="481"/>
        <v>2894175</v>
      </c>
      <c r="M206" s="127">
        <f t="shared" si="481"/>
        <v>1882335</v>
      </c>
      <c r="N206" s="154">
        <f t="shared" si="481"/>
        <v>0</v>
      </c>
      <c r="O206" s="127">
        <f t="shared" si="481"/>
        <v>0</v>
      </c>
      <c r="P206" s="127">
        <f t="shared" si="481"/>
        <v>0</v>
      </c>
      <c r="Q206" s="39"/>
      <c r="R206" s="39"/>
      <c r="S206" s="39"/>
      <c r="T206" s="39"/>
      <c r="U206" s="39"/>
      <c r="V206" s="39"/>
      <c r="W206" s="39"/>
      <c r="X206" s="39"/>
      <c r="Y206" s="39"/>
      <c r="Z206" s="39"/>
      <c r="AA206" s="39"/>
      <c r="AB206" s="39"/>
      <c r="AC206" s="39"/>
      <c r="AD206" s="39"/>
    </row>
    <row r="207" spans="1:30" x14ac:dyDescent="0.25">
      <c r="A207" s="28"/>
      <c r="B207" s="28" t="s">
        <v>75</v>
      </c>
      <c r="C207" s="128">
        <f>+D207+G207</f>
        <v>12642740</v>
      </c>
      <c r="D207" s="128">
        <f>+E207+F207</f>
        <v>8793206</v>
      </c>
      <c r="E207" s="128">
        <v>5481428</v>
      </c>
      <c r="F207" s="128">
        <v>3311778</v>
      </c>
      <c r="G207" s="155">
        <f>+H207+I207</f>
        <v>3849534</v>
      </c>
      <c r="H207" s="128">
        <v>2380969</v>
      </c>
      <c r="I207" s="128">
        <v>1468565</v>
      </c>
      <c r="J207" s="128">
        <f>+K207+N207</f>
        <v>4556191</v>
      </c>
      <c r="K207" s="128">
        <f>+L207+M207</f>
        <v>4556191</v>
      </c>
      <c r="L207" s="128">
        <v>2827351</v>
      </c>
      <c r="M207" s="128">
        <v>1728840</v>
      </c>
      <c r="N207" s="155">
        <f>+O207+P207</f>
        <v>0</v>
      </c>
      <c r="O207" s="128">
        <v>0</v>
      </c>
      <c r="P207" s="128">
        <v>0</v>
      </c>
      <c r="Q207" s="39"/>
      <c r="R207" s="39"/>
      <c r="S207" s="39"/>
      <c r="T207" s="39"/>
      <c r="U207" s="39"/>
      <c r="V207" s="39"/>
      <c r="W207" s="39"/>
      <c r="X207" s="39"/>
      <c r="Y207" s="39"/>
      <c r="Z207" s="39"/>
      <c r="AA207" s="39"/>
      <c r="AB207" s="39"/>
      <c r="AC207" s="39"/>
      <c r="AD207" s="39"/>
    </row>
    <row r="208" spans="1:30" ht="31.5" x14ac:dyDescent="0.25">
      <c r="A208" s="4"/>
      <c r="B208" s="4" t="s">
        <v>95</v>
      </c>
      <c r="C208" s="127">
        <f t="shared" ref="C208" si="482">+C209+C210</f>
        <v>274751</v>
      </c>
      <c r="D208" s="127">
        <f t="shared" ref="D208:J208" si="483">+D209+D210</f>
        <v>121521</v>
      </c>
      <c r="E208" s="127">
        <f t="shared" si="483"/>
        <v>88240</v>
      </c>
      <c r="F208" s="127">
        <f t="shared" si="483"/>
        <v>33281</v>
      </c>
      <c r="G208" s="158">
        <f t="shared" ref="G208:I208" si="484">+G209+G210</f>
        <v>153230</v>
      </c>
      <c r="H208" s="127">
        <f t="shared" si="484"/>
        <v>84610</v>
      </c>
      <c r="I208" s="127">
        <f t="shared" si="484"/>
        <v>68620</v>
      </c>
      <c r="J208" s="127">
        <f t="shared" si="483"/>
        <v>99517</v>
      </c>
      <c r="K208" s="127">
        <f t="shared" ref="K208:P208" si="485">+K209+K210</f>
        <v>99517</v>
      </c>
      <c r="L208" s="127">
        <f t="shared" si="485"/>
        <v>66236</v>
      </c>
      <c r="M208" s="127">
        <f t="shared" si="485"/>
        <v>33281</v>
      </c>
      <c r="N208" s="158">
        <f t="shared" si="485"/>
        <v>0</v>
      </c>
      <c r="O208" s="127">
        <f t="shared" si="485"/>
        <v>0</v>
      </c>
      <c r="P208" s="127">
        <f t="shared" si="485"/>
        <v>0</v>
      </c>
      <c r="Q208" s="39"/>
      <c r="R208" s="39"/>
      <c r="S208" s="39"/>
      <c r="T208" s="39"/>
      <c r="U208" s="39"/>
      <c r="V208" s="39"/>
      <c r="W208" s="39"/>
      <c r="X208" s="39"/>
      <c r="Y208" s="39"/>
      <c r="Z208" s="39"/>
      <c r="AA208" s="39"/>
      <c r="AB208" s="39"/>
      <c r="AC208" s="39"/>
      <c r="AD208" s="39"/>
    </row>
    <row r="209" spans="1:30" x14ac:dyDescent="0.25">
      <c r="A209" s="4"/>
      <c r="B209" s="4" t="s">
        <v>96</v>
      </c>
      <c r="C209" s="128">
        <f t="shared" ref="C209:C215" si="486">+D209+G209</f>
        <v>274751</v>
      </c>
      <c r="D209" s="128">
        <f t="shared" ref="D209:D214" si="487">+E209+F209</f>
        <v>121521</v>
      </c>
      <c r="E209" s="128">
        <v>88240</v>
      </c>
      <c r="F209" s="128">
        <v>33281</v>
      </c>
      <c r="G209" s="155">
        <f t="shared" ref="G209:G214" si="488">+H209+I209</f>
        <v>153230</v>
      </c>
      <c r="H209" s="128">
        <v>84610</v>
      </c>
      <c r="I209" s="128">
        <v>68620</v>
      </c>
      <c r="J209" s="128">
        <f t="shared" ref="J209:J215" si="489">+K209+N209</f>
        <v>99517</v>
      </c>
      <c r="K209" s="128">
        <f t="shared" ref="K209:K214" si="490">+L209+M209</f>
        <v>99517</v>
      </c>
      <c r="L209" s="128">
        <v>66236</v>
      </c>
      <c r="M209" s="128">
        <v>33281</v>
      </c>
      <c r="N209" s="155">
        <f t="shared" ref="N209:N214" si="491">+O209+P209</f>
        <v>0</v>
      </c>
      <c r="O209" s="128">
        <v>0</v>
      </c>
      <c r="P209" s="128">
        <v>0</v>
      </c>
      <c r="Q209" s="39"/>
      <c r="R209" s="39"/>
      <c r="S209" s="39"/>
      <c r="T209" s="39"/>
      <c r="U209" s="39"/>
      <c r="V209" s="39"/>
      <c r="W209" s="39"/>
      <c r="X209" s="39"/>
      <c r="Y209" s="39"/>
      <c r="Z209" s="39"/>
      <c r="AA209" s="39"/>
      <c r="AB209" s="39"/>
      <c r="AC209" s="39"/>
      <c r="AD209" s="39"/>
    </row>
    <row r="210" spans="1:30" x14ac:dyDescent="0.25">
      <c r="A210" s="4"/>
      <c r="B210" s="4" t="s">
        <v>97</v>
      </c>
      <c r="C210" s="128">
        <f t="shared" si="486"/>
        <v>0</v>
      </c>
      <c r="D210" s="128">
        <f t="shared" si="487"/>
        <v>0</v>
      </c>
      <c r="E210" s="128">
        <v>0</v>
      </c>
      <c r="F210" s="128">
        <v>0</v>
      </c>
      <c r="G210" s="155">
        <f t="shared" si="488"/>
        <v>0</v>
      </c>
      <c r="H210" s="128">
        <v>0</v>
      </c>
      <c r="I210" s="128">
        <v>0</v>
      </c>
      <c r="J210" s="128">
        <f t="shared" si="489"/>
        <v>0</v>
      </c>
      <c r="K210" s="128">
        <f t="shared" si="490"/>
        <v>0</v>
      </c>
      <c r="L210" s="128">
        <v>0</v>
      </c>
      <c r="M210" s="128">
        <v>0</v>
      </c>
      <c r="N210" s="155">
        <f t="shared" si="491"/>
        <v>0</v>
      </c>
      <c r="O210" s="128">
        <v>0</v>
      </c>
      <c r="P210" s="128">
        <v>0</v>
      </c>
      <c r="Q210" s="39"/>
      <c r="R210" s="39"/>
      <c r="S210" s="39"/>
      <c r="T210" s="39"/>
      <c r="U210" s="39"/>
      <c r="V210" s="39"/>
      <c r="W210" s="39"/>
      <c r="X210" s="39"/>
      <c r="Y210" s="39"/>
      <c r="Z210" s="39"/>
      <c r="AA210" s="39"/>
      <c r="AB210" s="39"/>
      <c r="AC210" s="39"/>
      <c r="AD210" s="39"/>
    </row>
    <row r="211" spans="1:30" ht="78.75" x14ac:dyDescent="0.25">
      <c r="A211" s="4"/>
      <c r="B211" s="4" t="s">
        <v>77</v>
      </c>
      <c r="C211" s="128">
        <f t="shared" si="486"/>
        <v>2083</v>
      </c>
      <c r="D211" s="128">
        <f t="shared" si="487"/>
        <v>2083</v>
      </c>
      <c r="E211" s="128">
        <v>2019</v>
      </c>
      <c r="F211" s="128">
        <v>64</v>
      </c>
      <c r="G211" s="155">
        <f t="shared" si="488"/>
        <v>0</v>
      </c>
      <c r="H211" s="128">
        <v>0</v>
      </c>
      <c r="I211" s="128">
        <v>0</v>
      </c>
      <c r="J211" s="128">
        <f t="shared" si="489"/>
        <v>652</v>
      </c>
      <c r="K211" s="128">
        <f t="shared" si="490"/>
        <v>652</v>
      </c>
      <c r="L211" s="128">
        <v>588</v>
      </c>
      <c r="M211" s="128">
        <v>64</v>
      </c>
      <c r="N211" s="155">
        <f t="shared" si="491"/>
        <v>0</v>
      </c>
      <c r="O211" s="128">
        <v>0</v>
      </c>
      <c r="P211" s="128">
        <v>0</v>
      </c>
      <c r="Q211" s="39"/>
      <c r="R211" s="39"/>
      <c r="S211" s="39"/>
      <c r="T211" s="39"/>
      <c r="U211" s="39"/>
      <c r="V211" s="39"/>
      <c r="W211" s="39"/>
      <c r="X211" s="39"/>
      <c r="Y211" s="39"/>
      <c r="Z211" s="39"/>
      <c r="AA211" s="39"/>
      <c r="AB211" s="39"/>
      <c r="AC211" s="39"/>
      <c r="AD211" s="39"/>
    </row>
    <row r="212" spans="1:30" x14ac:dyDescent="0.25">
      <c r="A212" s="28"/>
      <c r="B212" s="28" t="s">
        <v>86</v>
      </c>
      <c r="C212" s="128">
        <f t="shared" si="486"/>
        <v>0</v>
      </c>
      <c r="D212" s="128">
        <f t="shared" si="487"/>
        <v>0</v>
      </c>
      <c r="E212" s="128">
        <v>0</v>
      </c>
      <c r="F212" s="128">
        <v>0</v>
      </c>
      <c r="G212" s="155">
        <f t="shared" si="488"/>
        <v>0</v>
      </c>
      <c r="H212" s="128">
        <v>0</v>
      </c>
      <c r="I212" s="128">
        <v>0</v>
      </c>
      <c r="J212" s="128">
        <f t="shared" si="489"/>
        <v>0</v>
      </c>
      <c r="K212" s="128">
        <f t="shared" si="490"/>
        <v>0</v>
      </c>
      <c r="L212" s="128">
        <v>0</v>
      </c>
      <c r="M212" s="128">
        <v>0</v>
      </c>
      <c r="N212" s="155">
        <f t="shared" si="491"/>
        <v>0</v>
      </c>
      <c r="O212" s="128">
        <v>0</v>
      </c>
      <c r="P212" s="128"/>
      <c r="Q212" s="39"/>
      <c r="R212" s="39"/>
      <c r="S212" s="39"/>
      <c r="T212" s="39"/>
      <c r="U212" s="39"/>
      <c r="V212" s="39"/>
      <c r="W212" s="39"/>
      <c r="X212" s="39"/>
      <c r="Y212" s="39"/>
      <c r="Z212" s="39"/>
      <c r="AA212" s="39"/>
      <c r="AB212" s="39"/>
      <c r="AC212" s="39"/>
      <c r="AD212" s="39"/>
    </row>
    <row r="213" spans="1:30" ht="31.5" x14ac:dyDescent="0.25">
      <c r="A213" s="28"/>
      <c r="B213" s="28" t="s">
        <v>98</v>
      </c>
      <c r="C213" s="128">
        <f t="shared" si="486"/>
        <v>343980</v>
      </c>
      <c r="D213" s="128">
        <f t="shared" si="487"/>
        <v>223695</v>
      </c>
      <c r="E213" s="128">
        <v>0</v>
      </c>
      <c r="F213" s="128">
        <v>223695</v>
      </c>
      <c r="G213" s="155">
        <f t="shared" si="488"/>
        <v>120285</v>
      </c>
      <c r="H213" s="128">
        <v>0</v>
      </c>
      <c r="I213" s="128">
        <v>120285</v>
      </c>
      <c r="J213" s="128">
        <f t="shared" si="489"/>
        <v>120150</v>
      </c>
      <c r="K213" s="128">
        <f t="shared" si="490"/>
        <v>120150</v>
      </c>
      <c r="L213" s="128">
        <v>0</v>
      </c>
      <c r="M213" s="128">
        <v>120150</v>
      </c>
      <c r="N213" s="155">
        <f t="shared" si="491"/>
        <v>0</v>
      </c>
      <c r="O213" s="128">
        <v>0</v>
      </c>
      <c r="P213" s="128">
        <v>0</v>
      </c>
      <c r="Q213" s="39"/>
      <c r="R213" s="39"/>
      <c r="S213" s="39"/>
      <c r="T213" s="39"/>
      <c r="U213" s="39"/>
      <c r="V213" s="39"/>
      <c r="W213" s="39"/>
      <c r="X213" s="39"/>
      <c r="Y213" s="39"/>
      <c r="Z213" s="39"/>
      <c r="AA213" s="39"/>
      <c r="AB213" s="39"/>
      <c r="AC213" s="39"/>
      <c r="AD213" s="39"/>
    </row>
    <row r="214" spans="1:30" x14ac:dyDescent="0.25">
      <c r="A214" s="28"/>
      <c r="B214" s="28" t="s">
        <v>99</v>
      </c>
      <c r="C214" s="128">
        <f t="shared" si="486"/>
        <v>0</v>
      </c>
      <c r="D214" s="128">
        <f t="shared" si="487"/>
        <v>0</v>
      </c>
      <c r="E214" s="128">
        <v>0</v>
      </c>
      <c r="F214" s="128">
        <v>0</v>
      </c>
      <c r="G214" s="155">
        <f t="shared" si="488"/>
        <v>0</v>
      </c>
      <c r="H214" s="128">
        <v>0</v>
      </c>
      <c r="I214" s="128">
        <v>0</v>
      </c>
      <c r="J214" s="128">
        <f t="shared" si="489"/>
        <v>0</v>
      </c>
      <c r="K214" s="128">
        <f t="shared" si="490"/>
        <v>0</v>
      </c>
      <c r="L214" s="128">
        <v>0</v>
      </c>
      <c r="M214" s="128">
        <v>0</v>
      </c>
      <c r="N214" s="155">
        <f t="shared" si="491"/>
        <v>0</v>
      </c>
      <c r="O214" s="128">
        <v>0</v>
      </c>
      <c r="P214" s="128"/>
      <c r="Q214" s="39"/>
      <c r="R214" s="39"/>
      <c r="S214" s="39"/>
      <c r="T214" s="39"/>
      <c r="U214" s="39"/>
      <c r="V214" s="39"/>
      <c r="W214" s="39"/>
      <c r="X214" s="39"/>
      <c r="Y214" s="39"/>
      <c r="Z214" s="39"/>
      <c r="AA214" s="39"/>
      <c r="AB214" s="39"/>
      <c r="AC214" s="39"/>
      <c r="AD214" s="39"/>
    </row>
    <row r="215" spans="1:30" ht="31.5" x14ac:dyDescent="0.25">
      <c r="A215" s="48"/>
      <c r="B215" s="17" t="s">
        <v>327</v>
      </c>
      <c r="C215" s="128">
        <f t="shared" si="486"/>
        <v>-9484</v>
      </c>
      <c r="D215" s="128">
        <v>-9484</v>
      </c>
      <c r="E215" s="128" t="s">
        <v>556</v>
      </c>
      <c r="F215" s="128" t="s">
        <v>556</v>
      </c>
      <c r="G215" s="155">
        <v>0</v>
      </c>
      <c r="H215" s="128" t="s">
        <v>556</v>
      </c>
      <c r="I215" s="128" t="s">
        <v>556</v>
      </c>
      <c r="J215" s="128">
        <f t="shared" si="489"/>
        <v>0</v>
      </c>
      <c r="K215" s="128">
        <v>0</v>
      </c>
      <c r="L215" s="128" t="s">
        <v>556</v>
      </c>
      <c r="M215" s="128" t="s">
        <v>556</v>
      </c>
      <c r="N215" s="155">
        <v>0</v>
      </c>
      <c r="O215" s="128" t="s">
        <v>556</v>
      </c>
      <c r="P215" s="128" t="s">
        <v>556</v>
      </c>
      <c r="Q215" s="39"/>
      <c r="R215" s="39"/>
      <c r="S215" s="39"/>
      <c r="T215" s="39"/>
      <c r="U215" s="39"/>
      <c r="V215" s="39"/>
      <c r="W215" s="39"/>
      <c r="X215" s="39"/>
      <c r="Y215" s="39"/>
      <c r="Z215" s="39"/>
      <c r="AA215" s="39"/>
      <c r="AB215" s="39"/>
      <c r="AC215" s="39"/>
      <c r="AD215" s="39"/>
    </row>
    <row r="216" spans="1:30" ht="31.5" x14ac:dyDescent="0.25">
      <c r="A216" s="55" t="s">
        <v>248</v>
      </c>
      <c r="B216" s="55" t="s">
        <v>100</v>
      </c>
      <c r="C216" s="133">
        <f t="shared" ref="C216" si="492">C217+C218+C219+C220+C221</f>
        <v>3202192</v>
      </c>
      <c r="D216" s="133">
        <f t="shared" ref="D216:J216" si="493">D217+D218+D219+D220+D221</f>
        <v>2152854</v>
      </c>
      <c r="E216" s="134">
        <f t="shared" si="493"/>
        <v>0</v>
      </c>
      <c r="F216" s="134">
        <f t="shared" si="493"/>
        <v>2152854</v>
      </c>
      <c r="G216" s="160">
        <f t="shared" ref="G216:I216" si="494">G217+G218+G219+G220+G221</f>
        <v>1049338</v>
      </c>
      <c r="H216" s="134">
        <f t="shared" si="494"/>
        <v>0</v>
      </c>
      <c r="I216" s="134">
        <f t="shared" si="494"/>
        <v>1049338</v>
      </c>
      <c r="J216" s="133">
        <f t="shared" si="493"/>
        <v>1056645</v>
      </c>
      <c r="K216" s="133">
        <f t="shared" ref="K216:P216" si="495">K217+K218+K219+K220+K221</f>
        <v>1056645</v>
      </c>
      <c r="L216" s="134">
        <f t="shared" si="495"/>
        <v>0</v>
      </c>
      <c r="M216" s="134">
        <f t="shared" si="495"/>
        <v>1056645</v>
      </c>
      <c r="N216" s="160">
        <f t="shared" si="495"/>
        <v>0</v>
      </c>
      <c r="O216" s="134">
        <f t="shared" si="495"/>
        <v>0</v>
      </c>
      <c r="P216" s="134">
        <f t="shared" si="495"/>
        <v>0</v>
      </c>
      <c r="Q216" s="39"/>
      <c r="R216" s="39"/>
      <c r="S216" s="39"/>
      <c r="T216" s="39"/>
      <c r="U216" s="39"/>
      <c r="V216" s="39"/>
      <c r="W216" s="39"/>
      <c r="X216" s="39"/>
      <c r="Y216" s="39"/>
      <c r="Z216" s="39"/>
      <c r="AA216" s="39"/>
      <c r="AB216" s="39"/>
      <c r="AC216" s="39"/>
      <c r="AD216" s="39"/>
    </row>
    <row r="217" spans="1:30" x14ac:dyDescent="0.25">
      <c r="A217" s="28"/>
      <c r="B217" s="28" t="s">
        <v>75</v>
      </c>
      <c r="C217" s="128">
        <f t="shared" ref="C217:C222" si="496">+D217+G217</f>
        <v>3049124</v>
      </c>
      <c r="D217" s="128">
        <f t="shared" ref="D217:D221" si="497">+E217+F217</f>
        <v>1999786</v>
      </c>
      <c r="E217" s="128">
        <v>0</v>
      </c>
      <c r="F217" s="128">
        <v>1999786</v>
      </c>
      <c r="G217" s="155">
        <f t="shared" ref="G217:G221" si="498">+H217+I217</f>
        <v>1049338</v>
      </c>
      <c r="H217" s="128">
        <v>0</v>
      </c>
      <c r="I217" s="128">
        <v>1049338</v>
      </c>
      <c r="J217" s="128">
        <f t="shared" ref="J217:J222" si="499">+K217+N217</f>
        <v>999740</v>
      </c>
      <c r="K217" s="128">
        <f t="shared" ref="K217:K221" si="500">+L217+M217</f>
        <v>999740</v>
      </c>
      <c r="L217" s="128">
        <v>0</v>
      </c>
      <c r="M217" s="128">
        <v>999740</v>
      </c>
      <c r="N217" s="155">
        <f t="shared" ref="N217:N221" si="501">+O217+P217</f>
        <v>0</v>
      </c>
      <c r="O217" s="128">
        <v>0</v>
      </c>
      <c r="P217" s="128">
        <v>0</v>
      </c>
      <c r="Q217" s="39"/>
      <c r="R217" s="39"/>
      <c r="S217" s="39"/>
      <c r="T217" s="39"/>
      <c r="U217" s="39"/>
      <c r="V217" s="39"/>
      <c r="W217" s="39"/>
      <c r="X217" s="39"/>
      <c r="Y217" s="39"/>
      <c r="Z217" s="39"/>
      <c r="AA217" s="39"/>
      <c r="AB217" s="39"/>
      <c r="AC217" s="39"/>
      <c r="AD217" s="39"/>
    </row>
    <row r="218" spans="1:30" s="26" customFormat="1" x14ac:dyDescent="0.25">
      <c r="A218" s="28"/>
      <c r="B218" s="28" t="s">
        <v>78</v>
      </c>
      <c r="C218" s="128">
        <f t="shared" si="496"/>
        <v>0</v>
      </c>
      <c r="D218" s="128">
        <f t="shared" si="497"/>
        <v>0</v>
      </c>
      <c r="E218" s="128">
        <v>0</v>
      </c>
      <c r="F218" s="128">
        <v>0</v>
      </c>
      <c r="G218" s="155">
        <f t="shared" si="498"/>
        <v>0</v>
      </c>
      <c r="H218" s="128">
        <v>0</v>
      </c>
      <c r="I218" s="128">
        <v>0</v>
      </c>
      <c r="J218" s="128">
        <f t="shared" si="499"/>
        <v>0</v>
      </c>
      <c r="K218" s="128">
        <f t="shared" si="500"/>
        <v>0</v>
      </c>
      <c r="L218" s="128">
        <v>0</v>
      </c>
      <c r="M218" s="128">
        <v>0</v>
      </c>
      <c r="N218" s="155">
        <f t="shared" si="501"/>
        <v>0</v>
      </c>
      <c r="O218" s="128">
        <v>0</v>
      </c>
      <c r="P218" s="128">
        <v>0</v>
      </c>
      <c r="Q218" s="39"/>
      <c r="R218" s="39"/>
      <c r="S218" s="39"/>
      <c r="T218" s="39"/>
      <c r="U218" s="39"/>
      <c r="V218" s="39"/>
      <c r="W218" s="39"/>
      <c r="X218" s="39"/>
      <c r="Y218" s="39"/>
      <c r="Z218" s="39"/>
      <c r="AA218" s="39"/>
      <c r="AB218" s="39"/>
      <c r="AC218" s="39"/>
      <c r="AD218" s="39"/>
    </row>
    <row r="219" spans="1:30" s="26" customFormat="1" ht="78.75" x14ac:dyDescent="0.25">
      <c r="A219" s="4"/>
      <c r="B219" s="4" t="s">
        <v>77</v>
      </c>
      <c r="C219" s="128">
        <f t="shared" si="496"/>
        <v>153068</v>
      </c>
      <c r="D219" s="128">
        <f t="shared" si="497"/>
        <v>153068</v>
      </c>
      <c r="E219" s="128">
        <v>0</v>
      </c>
      <c r="F219" s="128">
        <v>153068</v>
      </c>
      <c r="G219" s="155">
        <f t="shared" si="498"/>
        <v>0</v>
      </c>
      <c r="H219" s="128">
        <v>0</v>
      </c>
      <c r="I219" s="128">
        <v>0</v>
      </c>
      <c r="J219" s="128">
        <f t="shared" si="499"/>
        <v>56905</v>
      </c>
      <c r="K219" s="128">
        <f t="shared" si="500"/>
        <v>56905</v>
      </c>
      <c r="L219" s="128">
        <v>0</v>
      </c>
      <c r="M219" s="128">
        <v>56905</v>
      </c>
      <c r="N219" s="155">
        <f t="shared" si="501"/>
        <v>0</v>
      </c>
      <c r="O219" s="128">
        <v>0</v>
      </c>
      <c r="P219" s="128">
        <v>0</v>
      </c>
      <c r="Q219" s="39"/>
      <c r="R219" s="39"/>
      <c r="S219" s="39"/>
      <c r="T219" s="39"/>
      <c r="U219" s="39"/>
      <c r="V219" s="39"/>
      <c r="W219" s="39"/>
      <c r="X219" s="39"/>
      <c r="Y219" s="39"/>
      <c r="Z219" s="39"/>
      <c r="AA219" s="39"/>
      <c r="AB219" s="39"/>
      <c r="AC219" s="39"/>
      <c r="AD219" s="39"/>
    </row>
    <row r="220" spans="1:30" s="26" customFormat="1" x14ac:dyDescent="0.25">
      <c r="A220" s="4"/>
      <c r="B220" s="4" t="s">
        <v>86</v>
      </c>
      <c r="C220" s="128">
        <f t="shared" si="496"/>
        <v>0</v>
      </c>
      <c r="D220" s="128">
        <f t="shared" si="497"/>
        <v>0</v>
      </c>
      <c r="E220" s="128">
        <v>0</v>
      </c>
      <c r="F220" s="128">
        <v>0</v>
      </c>
      <c r="G220" s="155">
        <f t="shared" si="498"/>
        <v>0</v>
      </c>
      <c r="H220" s="128">
        <v>0</v>
      </c>
      <c r="I220" s="128">
        <v>0</v>
      </c>
      <c r="J220" s="128">
        <f t="shared" si="499"/>
        <v>0</v>
      </c>
      <c r="K220" s="128">
        <f t="shared" si="500"/>
        <v>0</v>
      </c>
      <c r="L220" s="128">
        <v>0</v>
      </c>
      <c r="M220" s="128">
        <v>0</v>
      </c>
      <c r="N220" s="155">
        <f t="shared" si="501"/>
        <v>0</v>
      </c>
      <c r="O220" s="128">
        <v>0</v>
      </c>
      <c r="P220" s="128">
        <v>0</v>
      </c>
      <c r="Q220" s="39"/>
      <c r="R220" s="39"/>
      <c r="S220" s="39"/>
      <c r="T220" s="39"/>
      <c r="U220" s="39"/>
      <c r="V220" s="39"/>
      <c r="W220" s="39"/>
      <c r="X220" s="39"/>
      <c r="Y220" s="39"/>
      <c r="Z220" s="39"/>
      <c r="AA220" s="39"/>
      <c r="AB220" s="39"/>
      <c r="AC220" s="39"/>
      <c r="AD220" s="39"/>
    </row>
    <row r="221" spans="1:30" s="26" customFormat="1" ht="47.25" x14ac:dyDescent="0.25">
      <c r="A221" s="4"/>
      <c r="B221" s="4" t="s">
        <v>101</v>
      </c>
      <c r="C221" s="128">
        <f t="shared" si="496"/>
        <v>0</v>
      </c>
      <c r="D221" s="128">
        <f t="shared" si="497"/>
        <v>0</v>
      </c>
      <c r="E221" s="128">
        <v>0</v>
      </c>
      <c r="F221" s="128">
        <v>0</v>
      </c>
      <c r="G221" s="155">
        <f t="shared" si="498"/>
        <v>0</v>
      </c>
      <c r="H221" s="128">
        <v>0</v>
      </c>
      <c r="I221" s="128">
        <v>0</v>
      </c>
      <c r="J221" s="128">
        <f t="shared" si="499"/>
        <v>0</v>
      </c>
      <c r="K221" s="128">
        <f t="shared" si="500"/>
        <v>0</v>
      </c>
      <c r="L221" s="128">
        <v>0</v>
      </c>
      <c r="M221" s="128">
        <v>0</v>
      </c>
      <c r="N221" s="155">
        <f t="shared" si="501"/>
        <v>0</v>
      </c>
      <c r="O221" s="128">
        <v>0</v>
      </c>
      <c r="P221" s="128">
        <v>0</v>
      </c>
      <c r="Q221" s="39"/>
      <c r="R221" s="39"/>
      <c r="S221" s="39"/>
      <c r="T221" s="39"/>
      <c r="U221" s="39"/>
      <c r="V221" s="39"/>
      <c r="W221" s="39"/>
      <c r="X221" s="39"/>
      <c r="Y221" s="39"/>
      <c r="Z221" s="39"/>
      <c r="AA221" s="39"/>
      <c r="AB221" s="39"/>
      <c r="AC221" s="39"/>
      <c r="AD221" s="39"/>
    </row>
    <row r="222" spans="1:30" s="26" customFormat="1" ht="31.5" x14ac:dyDescent="0.25">
      <c r="A222" s="11"/>
      <c r="B222" s="17" t="s">
        <v>327</v>
      </c>
      <c r="C222" s="128">
        <f t="shared" si="496"/>
        <v>-934</v>
      </c>
      <c r="D222" s="128">
        <v>-934</v>
      </c>
      <c r="E222" s="128" t="s">
        <v>556</v>
      </c>
      <c r="F222" s="128" t="s">
        <v>556</v>
      </c>
      <c r="G222" s="155">
        <v>0</v>
      </c>
      <c r="H222" s="128" t="s">
        <v>556</v>
      </c>
      <c r="I222" s="128" t="s">
        <v>556</v>
      </c>
      <c r="J222" s="128">
        <f t="shared" si="499"/>
        <v>-157</v>
      </c>
      <c r="K222" s="128">
        <v>-157</v>
      </c>
      <c r="L222" s="128" t="s">
        <v>556</v>
      </c>
      <c r="M222" s="128" t="s">
        <v>556</v>
      </c>
      <c r="N222" s="155">
        <v>0</v>
      </c>
      <c r="O222" s="128" t="s">
        <v>556</v>
      </c>
      <c r="P222" s="128" t="s">
        <v>556</v>
      </c>
      <c r="Q222" s="39"/>
      <c r="R222" s="39"/>
      <c r="S222" s="39"/>
      <c r="T222" s="39"/>
      <c r="U222" s="39"/>
      <c r="V222" s="39"/>
      <c r="W222" s="39"/>
      <c r="X222" s="39"/>
      <c r="Y222" s="39"/>
      <c r="Z222" s="39"/>
      <c r="AA222" s="39"/>
      <c r="AB222" s="39"/>
      <c r="AC222" s="39"/>
      <c r="AD222" s="39"/>
    </row>
    <row r="223" spans="1:30" s="26" customFormat="1" ht="31.5" x14ac:dyDescent="0.25">
      <c r="A223" s="55" t="s">
        <v>249</v>
      </c>
      <c r="B223" s="55" t="s">
        <v>102</v>
      </c>
      <c r="C223" s="130">
        <f>+C224+C225+C228+C229+C230+C231+C234+C237+C238</f>
        <v>9790836</v>
      </c>
      <c r="D223" s="130">
        <f t="shared" ref="D223:J223" si="502">+D224+D225+D228+D229+D230+D231+D234+D237+D238</f>
        <v>6096095</v>
      </c>
      <c r="E223" s="130">
        <f t="shared" si="502"/>
        <v>1725779</v>
      </c>
      <c r="F223" s="130">
        <f t="shared" si="502"/>
        <v>4370316</v>
      </c>
      <c r="G223" s="159">
        <f t="shared" ref="G223:I223" si="503">+G224+G225+G228+G229+G230+G231+G234+G237+G238</f>
        <v>3694741</v>
      </c>
      <c r="H223" s="130">
        <f t="shared" si="503"/>
        <v>999172</v>
      </c>
      <c r="I223" s="130">
        <f t="shared" si="503"/>
        <v>2695569</v>
      </c>
      <c r="J223" s="130">
        <f t="shared" si="502"/>
        <v>3448228</v>
      </c>
      <c r="K223" s="130">
        <f t="shared" ref="K223:P223" si="504">+K224+K225+K228+K229+K230+K231+K234+K237+K238</f>
        <v>3448228</v>
      </c>
      <c r="L223" s="130">
        <f t="shared" si="504"/>
        <v>1040863</v>
      </c>
      <c r="M223" s="130">
        <f t="shared" si="504"/>
        <v>2407365</v>
      </c>
      <c r="N223" s="159">
        <f t="shared" si="504"/>
        <v>0</v>
      </c>
      <c r="O223" s="130">
        <f t="shared" si="504"/>
        <v>0</v>
      </c>
      <c r="P223" s="130">
        <f t="shared" si="504"/>
        <v>0</v>
      </c>
      <c r="Q223" s="39"/>
      <c r="R223" s="39"/>
      <c r="S223" s="39"/>
      <c r="T223" s="39"/>
      <c r="U223" s="39"/>
      <c r="V223" s="39"/>
      <c r="W223" s="39"/>
      <c r="X223" s="39"/>
      <c r="Y223" s="39"/>
      <c r="Z223" s="39"/>
      <c r="AA223" s="39"/>
      <c r="AB223" s="39"/>
      <c r="AC223" s="39"/>
      <c r="AD223" s="39"/>
    </row>
    <row r="224" spans="1:30" x14ac:dyDescent="0.25">
      <c r="A224" s="28"/>
      <c r="B224" s="28" t="s">
        <v>103</v>
      </c>
      <c r="C224" s="128">
        <f>+D224+G224</f>
        <v>7990670</v>
      </c>
      <c r="D224" s="128">
        <f>+E224+F224</f>
        <v>5436201</v>
      </c>
      <c r="E224" s="128">
        <v>1562990</v>
      </c>
      <c r="F224" s="128">
        <v>3873211</v>
      </c>
      <c r="G224" s="155">
        <f>+H224+I224</f>
        <v>2554469</v>
      </c>
      <c r="H224" s="128">
        <v>694792</v>
      </c>
      <c r="I224" s="128">
        <v>1859677</v>
      </c>
      <c r="J224" s="128">
        <f>+K224+N224</f>
        <v>2800005</v>
      </c>
      <c r="K224" s="128">
        <f>+L224+M224</f>
        <v>2800005</v>
      </c>
      <c r="L224" s="128">
        <v>887042</v>
      </c>
      <c r="M224" s="128">
        <v>1912963</v>
      </c>
      <c r="N224" s="155">
        <f>+O224+P224</f>
        <v>0</v>
      </c>
      <c r="O224" s="128">
        <v>0</v>
      </c>
      <c r="P224" s="128">
        <v>0</v>
      </c>
      <c r="Q224" s="43"/>
      <c r="R224" s="43"/>
      <c r="S224" s="43"/>
      <c r="T224" s="43"/>
      <c r="U224" s="43"/>
      <c r="V224" s="43"/>
      <c r="W224" s="43"/>
      <c r="X224" s="43"/>
      <c r="Y224" s="43"/>
      <c r="Z224" s="43"/>
      <c r="AA224" s="43"/>
      <c r="AB224" s="43"/>
      <c r="AC224" s="43"/>
      <c r="AD224" s="43"/>
    </row>
    <row r="225" spans="1:30" ht="31.5" x14ac:dyDescent="0.25">
      <c r="A225" s="4"/>
      <c r="B225" s="4" t="s">
        <v>104</v>
      </c>
      <c r="C225" s="121">
        <f t="shared" ref="C225" si="505">+C226+C227</f>
        <v>1773442</v>
      </c>
      <c r="D225" s="121">
        <f t="shared" ref="D225:J225" si="506">+D226+D227</f>
        <v>638604</v>
      </c>
      <c r="E225" s="121">
        <f t="shared" si="506"/>
        <v>145309</v>
      </c>
      <c r="F225" s="121">
        <f t="shared" si="506"/>
        <v>493295</v>
      </c>
      <c r="G225" s="156">
        <f t="shared" ref="G225:I225" si="507">+G226+G227</f>
        <v>1134838</v>
      </c>
      <c r="H225" s="121">
        <f t="shared" si="507"/>
        <v>298946</v>
      </c>
      <c r="I225" s="121">
        <f t="shared" si="507"/>
        <v>835892</v>
      </c>
      <c r="J225" s="121">
        <f t="shared" si="506"/>
        <v>638604</v>
      </c>
      <c r="K225" s="121">
        <f t="shared" ref="K225:P225" si="508">+K226+K227</f>
        <v>638604</v>
      </c>
      <c r="L225" s="121">
        <f t="shared" si="508"/>
        <v>145309</v>
      </c>
      <c r="M225" s="121">
        <f t="shared" si="508"/>
        <v>493295</v>
      </c>
      <c r="N225" s="156">
        <f t="shared" si="508"/>
        <v>0</v>
      </c>
      <c r="O225" s="121">
        <f t="shared" si="508"/>
        <v>0</v>
      </c>
      <c r="P225" s="121">
        <f t="shared" si="508"/>
        <v>0</v>
      </c>
      <c r="Q225" s="43"/>
      <c r="R225" s="43"/>
      <c r="S225" s="43"/>
      <c r="T225" s="43"/>
      <c r="U225" s="43"/>
      <c r="V225" s="43"/>
      <c r="W225" s="43"/>
      <c r="X225" s="43"/>
      <c r="Y225" s="43"/>
      <c r="Z225" s="43"/>
      <c r="AA225" s="43"/>
      <c r="AB225" s="43"/>
      <c r="AC225" s="43"/>
      <c r="AD225" s="43"/>
    </row>
    <row r="226" spans="1:30" x14ac:dyDescent="0.25">
      <c r="A226" s="4"/>
      <c r="B226" s="4" t="s">
        <v>96</v>
      </c>
      <c r="C226" s="128">
        <f t="shared" ref="C226:C230" si="509">+D226+G226</f>
        <v>1773442</v>
      </c>
      <c r="D226" s="128">
        <f t="shared" ref="D226:D230" si="510">+E226+F226</f>
        <v>638604</v>
      </c>
      <c r="E226" s="128">
        <v>145309</v>
      </c>
      <c r="F226" s="128">
        <v>493295</v>
      </c>
      <c r="G226" s="155">
        <f t="shared" ref="G226:G230" si="511">+H226+I226</f>
        <v>1134838</v>
      </c>
      <c r="H226" s="128">
        <v>298946</v>
      </c>
      <c r="I226" s="128">
        <v>835892</v>
      </c>
      <c r="J226" s="128">
        <f t="shared" ref="J226:J230" si="512">+K226+N226</f>
        <v>638604</v>
      </c>
      <c r="K226" s="128">
        <f t="shared" ref="K226:K230" si="513">+L226+M226</f>
        <v>638604</v>
      </c>
      <c r="L226" s="128">
        <v>145309</v>
      </c>
      <c r="M226" s="128">
        <v>493295</v>
      </c>
      <c r="N226" s="155">
        <f t="shared" ref="N226:N230" si="514">+O226+P226</f>
        <v>0</v>
      </c>
      <c r="O226" s="128">
        <v>0</v>
      </c>
      <c r="P226" s="128">
        <v>0</v>
      </c>
      <c r="Q226" s="43"/>
      <c r="R226" s="43"/>
      <c r="S226" s="43"/>
      <c r="T226" s="43"/>
      <c r="U226" s="43"/>
      <c r="V226" s="43"/>
      <c r="W226" s="43"/>
      <c r="X226" s="43"/>
      <c r="Y226" s="43"/>
      <c r="Z226" s="43"/>
      <c r="AA226" s="43"/>
      <c r="AB226" s="43"/>
      <c r="AC226" s="43"/>
      <c r="AD226" s="43"/>
    </row>
    <row r="227" spans="1:30" x14ac:dyDescent="0.25">
      <c r="A227" s="4"/>
      <c r="B227" s="4" t="s">
        <v>97</v>
      </c>
      <c r="C227" s="128">
        <f t="shared" si="509"/>
        <v>0</v>
      </c>
      <c r="D227" s="128">
        <f t="shared" si="510"/>
        <v>0</v>
      </c>
      <c r="E227" s="128">
        <v>0</v>
      </c>
      <c r="F227" s="128">
        <v>0</v>
      </c>
      <c r="G227" s="155">
        <f t="shared" si="511"/>
        <v>0</v>
      </c>
      <c r="H227" s="128">
        <v>0</v>
      </c>
      <c r="I227" s="128">
        <v>0</v>
      </c>
      <c r="J227" s="128">
        <f t="shared" si="512"/>
        <v>0</v>
      </c>
      <c r="K227" s="128">
        <f t="shared" si="513"/>
        <v>0</v>
      </c>
      <c r="L227" s="128">
        <v>0</v>
      </c>
      <c r="M227" s="128">
        <v>0</v>
      </c>
      <c r="N227" s="155">
        <f t="shared" si="514"/>
        <v>0</v>
      </c>
      <c r="O227" s="128">
        <v>0</v>
      </c>
      <c r="P227" s="128">
        <v>0</v>
      </c>
      <c r="Q227" s="43"/>
      <c r="R227" s="43"/>
      <c r="S227" s="43"/>
      <c r="T227" s="43"/>
      <c r="U227" s="43"/>
      <c r="V227" s="43"/>
      <c r="W227" s="43"/>
      <c r="X227" s="43"/>
      <c r="Y227" s="43"/>
      <c r="Z227" s="43"/>
      <c r="AA227" s="43"/>
      <c r="AB227" s="43"/>
      <c r="AC227" s="43"/>
      <c r="AD227" s="43"/>
    </row>
    <row r="228" spans="1:30" ht="110.25" x14ac:dyDescent="0.25">
      <c r="A228" s="4"/>
      <c r="B228" s="4" t="s">
        <v>105</v>
      </c>
      <c r="C228" s="128">
        <f t="shared" si="509"/>
        <v>0</v>
      </c>
      <c r="D228" s="128">
        <f t="shared" si="510"/>
        <v>0</v>
      </c>
      <c r="E228" s="128">
        <v>0</v>
      </c>
      <c r="F228" s="128">
        <v>0</v>
      </c>
      <c r="G228" s="155">
        <f t="shared" si="511"/>
        <v>0</v>
      </c>
      <c r="H228" s="128">
        <v>0</v>
      </c>
      <c r="I228" s="128">
        <v>0</v>
      </c>
      <c r="J228" s="128">
        <f t="shared" si="512"/>
        <v>0</v>
      </c>
      <c r="K228" s="128">
        <f t="shared" si="513"/>
        <v>0</v>
      </c>
      <c r="L228" s="128">
        <v>0</v>
      </c>
      <c r="M228" s="128">
        <v>0</v>
      </c>
      <c r="N228" s="155">
        <f t="shared" si="514"/>
        <v>0</v>
      </c>
      <c r="O228" s="128">
        <v>0</v>
      </c>
      <c r="P228" s="128">
        <v>0</v>
      </c>
      <c r="Q228" s="43"/>
      <c r="R228" s="43"/>
      <c r="S228" s="43"/>
      <c r="T228" s="43"/>
      <c r="U228" s="43"/>
      <c r="V228" s="43"/>
      <c r="W228" s="43"/>
      <c r="X228" s="43"/>
      <c r="Y228" s="43"/>
      <c r="Z228" s="43"/>
      <c r="AA228" s="43"/>
      <c r="AB228" s="43"/>
      <c r="AC228" s="43"/>
      <c r="AD228" s="43"/>
    </row>
    <row r="229" spans="1:30" ht="78.75" x14ac:dyDescent="0.25">
      <c r="A229" s="4"/>
      <c r="B229" s="4" t="s">
        <v>77</v>
      </c>
      <c r="C229" s="128">
        <f t="shared" si="509"/>
        <v>3810</v>
      </c>
      <c r="D229" s="128">
        <f t="shared" si="510"/>
        <v>3810</v>
      </c>
      <c r="E229" s="128">
        <v>0</v>
      </c>
      <c r="F229" s="128">
        <v>3810</v>
      </c>
      <c r="G229" s="155">
        <f t="shared" si="511"/>
        <v>0</v>
      </c>
      <c r="H229" s="128">
        <v>0</v>
      </c>
      <c r="I229" s="128">
        <v>0</v>
      </c>
      <c r="J229" s="128">
        <f t="shared" si="512"/>
        <v>1107</v>
      </c>
      <c r="K229" s="128">
        <f t="shared" si="513"/>
        <v>1107</v>
      </c>
      <c r="L229" s="128">
        <v>0</v>
      </c>
      <c r="M229" s="128">
        <v>1107</v>
      </c>
      <c r="N229" s="155">
        <f t="shared" si="514"/>
        <v>0</v>
      </c>
      <c r="O229" s="128">
        <v>0</v>
      </c>
      <c r="P229" s="128">
        <v>0</v>
      </c>
      <c r="Q229" s="39"/>
      <c r="R229" s="39"/>
      <c r="S229" s="39"/>
      <c r="T229" s="39"/>
      <c r="U229" s="39"/>
      <c r="V229" s="39"/>
      <c r="W229" s="39"/>
      <c r="X229" s="39"/>
      <c r="Y229" s="39"/>
      <c r="Z229" s="39"/>
      <c r="AA229" s="39"/>
      <c r="AB229" s="39"/>
      <c r="AC229" s="39"/>
      <c r="AD229" s="39"/>
    </row>
    <row r="230" spans="1:30" x14ac:dyDescent="0.25">
      <c r="A230" s="28"/>
      <c r="B230" s="28" t="s">
        <v>86</v>
      </c>
      <c r="C230" s="128">
        <f t="shared" si="509"/>
        <v>0</v>
      </c>
      <c r="D230" s="128">
        <f t="shared" si="510"/>
        <v>0</v>
      </c>
      <c r="E230" s="128">
        <v>0</v>
      </c>
      <c r="F230" s="128">
        <v>0</v>
      </c>
      <c r="G230" s="155">
        <f t="shared" si="511"/>
        <v>0</v>
      </c>
      <c r="H230" s="128">
        <v>0</v>
      </c>
      <c r="I230" s="128">
        <v>0</v>
      </c>
      <c r="J230" s="128">
        <f t="shared" si="512"/>
        <v>0</v>
      </c>
      <c r="K230" s="128">
        <f t="shared" si="513"/>
        <v>0</v>
      </c>
      <c r="L230" s="128">
        <v>0</v>
      </c>
      <c r="M230" s="128">
        <v>0</v>
      </c>
      <c r="N230" s="155">
        <f t="shared" si="514"/>
        <v>0</v>
      </c>
      <c r="O230" s="128">
        <v>0</v>
      </c>
      <c r="P230" s="128">
        <v>0</v>
      </c>
      <c r="Q230" s="39"/>
      <c r="R230" s="39"/>
      <c r="S230" s="39"/>
      <c r="T230" s="39"/>
      <c r="U230" s="39"/>
      <c r="V230" s="39"/>
      <c r="W230" s="39"/>
      <c r="X230" s="39"/>
      <c r="Y230" s="39"/>
      <c r="Z230" s="39"/>
      <c r="AA230" s="39"/>
      <c r="AB230" s="39"/>
      <c r="AC230" s="39"/>
      <c r="AD230" s="39"/>
    </row>
    <row r="231" spans="1:30" s="26" customFormat="1" x14ac:dyDescent="0.25">
      <c r="A231" s="25"/>
      <c r="B231" s="25" t="s">
        <v>106</v>
      </c>
      <c r="C231" s="126">
        <f t="shared" ref="C231" si="515">C232+C233</f>
        <v>0</v>
      </c>
      <c r="D231" s="126">
        <f t="shared" ref="D231:J231" si="516">D232+D233</f>
        <v>0</v>
      </c>
      <c r="E231" s="127">
        <f t="shared" si="516"/>
        <v>0</v>
      </c>
      <c r="F231" s="127">
        <f t="shared" si="516"/>
        <v>0</v>
      </c>
      <c r="G231" s="154">
        <f t="shared" ref="G231:I231" si="517">G232+G233</f>
        <v>0</v>
      </c>
      <c r="H231" s="127">
        <f t="shared" si="517"/>
        <v>0</v>
      </c>
      <c r="I231" s="127">
        <f t="shared" si="517"/>
        <v>0</v>
      </c>
      <c r="J231" s="126">
        <f t="shared" si="516"/>
        <v>0</v>
      </c>
      <c r="K231" s="126">
        <f t="shared" ref="K231:P231" si="518">K232+K233</f>
        <v>0</v>
      </c>
      <c r="L231" s="127">
        <f t="shared" si="518"/>
        <v>0</v>
      </c>
      <c r="M231" s="127">
        <f t="shared" si="518"/>
        <v>0</v>
      </c>
      <c r="N231" s="154">
        <f t="shared" si="518"/>
        <v>0</v>
      </c>
      <c r="O231" s="127">
        <f t="shared" si="518"/>
        <v>0</v>
      </c>
      <c r="P231" s="127">
        <f t="shared" si="518"/>
        <v>0</v>
      </c>
      <c r="Q231" s="39"/>
      <c r="R231" s="39"/>
      <c r="S231" s="39"/>
      <c r="T231" s="39"/>
      <c r="U231" s="39"/>
      <c r="V231" s="39"/>
      <c r="W231" s="39"/>
      <c r="X231" s="39"/>
      <c r="Y231" s="39"/>
      <c r="Z231" s="39"/>
      <c r="AA231" s="39"/>
      <c r="AB231" s="39"/>
      <c r="AC231" s="39"/>
      <c r="AD231" s="39"/>
    </row>
    <row r="232" spans="1:30" x14ac:dyDescent="0.25">
      <c r="A232" s="28"/>
      <c r="B232" s="28" t="s">
        <v>75</v>
      </c>
      <c r="C232" s="128">
        <f t="shared" ref="C232:C233" si="519">+D232+G232</f>
        <v>0</v>
      </c>
      <c r="D232" s="128">
        <f t="shared" ref="D232:D233" si="520">+E232+F232</f>
        <v>0</v>
      </c>
      <c r="E232" s="128">
        <v>0</v>
      </c>
      <c r="F232" s="128">
        <v>0</v>
      </c>
      <c r="G232" s="155">
        <f t="shared" ref="G232:G233" si="521">+H232+I232</f>
        <v>0</v>
      </c>
      <c r="H232" s="128">
        <v>0</v>
      </c>
      <c r="I232" s="128">
        <v>0</v>
      </c>
      <c r="J232" s="128">
        <f t="shared" ref="J232:J233" si="522">+K232+N232</f>
        <v>0</v>
      </c>
      <c r="K232" s="128">
        <f t="shared" ref="K232:K233" si="523">+L232+M232</f>
        <v>0</v>
      </c>
      <c r="L232" s="128">
        <v>0</v>
      </c>
      <c r="M232" s="128">
        <v>0</v>
      </c>
      <c r="N232" s="155">
        <f t="shared" ref="N232:N233" si="524">+O232+P232</f>
        <v>0</v>
      </c>
      <c r="O232" s="128">
        <v>0</v>
      </c>
      <c r="P232" s="128">
        <v>0</v>
      </c>
      <c r="Q232" s="39"/>
      <c r="R232" s="39"/>
      <c r="S232" s="39"/>
      <c r="T232" s="39"/>
      <c r="U232" s="39"/>
      <c r="V232" s="39"/>
      <c r="W232" s="39"/>
      <c r="X232" s="39"/>
      <c r="Y232" s="39"/>
      <c r="Z232" s="39"/>
      <c r="AA232" s="39"/>
      <c r="AB232" s="39"/>
      <c r="AC232" s="39"/>
      <c r="AD232" s="39"/>
    </row>
    <row r="233" spans="1:30" ht="78.75" x14ac:dyDescent="0.25">
      <c r="A233" s="4"/>
      <c r="B233" s="4" t="s">
        <v>77</v>
      </c>
      <c r="C233" s="128">
        <f t="shared" si="519"/>
        <v>0</v>
      </c>
      <c r="D233" s="128">
        <f t="shared" si="520"/>
        <v>0</v>
      </c>
      <c r="E233" s="128">
        <v>0</v>
      </c>
      <c r="F233" s="128">
        <v>0</v>
      </c>
      <c r="G233" s="155">
        <f t="shared" si="521"/>
        <v>0</v>
      </c>
      <c r="H233" s="128">
        <v>0</v>
      </c>
      <c r="I233" s="128">
        <v>0</v>
      </c>
      <c r="J233" s="128">
        <f t="shared" si="522"/>
        <v>0</v>
      </c>
      <c r="K233" s="128">
        <f t="shared" si="523"/>
        <v>0</v>
      </c>
      <c r="L233" s="128">
        <v>0</v>
      </c>
      <c r="M233" s="128">
        <v>0</v>
      </c>
      <c r="N233" s="155">
        <f t="shared" si="524"/>
        <v>0</v>
      </c>
      <c r="O233" s="128">
        <v>0</v>
      </c>
      <c r="P233" s="128">
        <v>0</v>
      </c>
      <c r="Q233" s="39"/>
      <c r="R233" s="39"/>
      <c r="S233" s="39"/>
      <c r="T233" s="39"/>
      <c r="U233" s="39"/>
      <c r="V233" s="39"/>
      <c r="W233" s="39"/>
      <c r="X233" s="39"/>
      <c r="Y233" s="39"/>
      <c r="Z233" s="39"/>
      <c r="AA233" s="39"/>
      <c r="AB233" s="39"/>
      <c r="AC233" s="39"/>
      <c r="AD233" s="39"/>
    </row>
    <row r="234" spans="1:30" s="26" customFormat="1" ht="31.5" x14ac:dyDescent="0.25">
      <c r="A234" s="25"/>
      <c r="B234" s="25" t="s">
        <v>107</v>
      </c>
      <c r="C234" s="126">
        <f t="shared" ref="C234" si="525">C235+C236</f>
        <v>22914</v>
      </c>
      <c r="D234" s="126">
        <f t="shared" ref="D234:J234" si="526">D235+D236</f>
        <v>17480</v>
      </c>
      <c r="E234" s="127">
        <f t="shared" si="526"/>
        <v>17480</v>
      </c>
      <c r="F234" s="127">
        <f t="shared" si="526"/>
        <v>0</v>
      </c>
      <c r="G234" s="154">
        <f t="shared" ref="G234:I234" si="527">G235+G236</f>
        <v>5434</v>
      </c>
      <c r="H234" s="127">
        <f t="shared" si="527"/>
        <v>5434</v>
      </c>
      <c r="I234" s="127">
        <f t="shared" si="527"/>
        <v>0</v>
      </c>
      <c r="J234" s="126">
        <f t="shared" si="526"/>
        <v>8512</v>
      </c>
      <c r="K234" s="126">
        <f t="shared" ref="K234:P234" si="528">K235+K236</f>
        <v>8512</v>
      </c>
      <c r="L234" s="127">
        <f t="shared" si="528"/>
        <v>8512</v>
      </c>
      <c r="M234" s="127">
        <f t="shared" si="528"/>
        <v>0</v>
      </c>
      <c r="N234" s="154">
        <f t="shared" si="528"/>
        <v>0</v>
      </c>
      <c r="O234" s="127">
        <f t="shared" si="528"/>
        <v>0</v>
      </c>
      <c r="P234" s="127">
        <f t="shared" si="528"/>
        <v>0</v>
      </c>
      <c r="Q234" s="39"/>
      <c r="R234" s="39"/>
      <c r="S234" s="39"/>
      <c r="T234" s="39"/>
      <c r="U234" s="39"/>
      <c r="V234" s="39"/>
      <c r="W234" s="39"/>
      <c r="X234" s="39"/>
      <c r="Y234" s="39"/>
      <c r="Z234" s="39"/>
      <c r="AA234" s="39"/>
      <c r="AB234" s="39"/>
      <c r="AC234" s="39"/>
      <c r="AD234" s="39"/>
    </row>
    <row r="235" spans="1:30" x14ac:dyDescent="0.25">
      <c r="A235" s="28"/>
      <c r="B235" s="28" t="s">
        <v>75</v>
      </c>
      <c r="C235" s="128">
        <f t="shared" ref="C235:C237" si="529">+D235+G235</f>
        <v>22914</v>
      </c>
      <c r="D235" s="128">
        <f t="shared" ref="D235:D237" si="530">+E235+F235</f>
        <v>17480</v>
      </c>
      <c r="E235" s="128">
        <v>17480</v>
      </c>
      <c r="F235" s="128">
        <v>0</v>
      </c>
      <c r="G235" s="155">
        <f t="shared" ref="G235:G237" si="531">+H235+I235</f>
        <v>5434</v>
      </c>
      <c r="H235" s="128">
        <v>5434</v>
      </c>
      <c r="I235" s="128">
        <v>0</v>
      </c>
      <c r="J235" s="128">
        <f t="shared" ref="J235:J237" si="532">+K235+N235</f>
        <v>8512</v>
      </c>
      <c r="K235" s="128">
        <f t="shared" ref="K235:K237" si="533">+L235+M235</f>
        <v>8512</v>
      </c>
      <c r="L235" s="128">
        <v>8512</v>
      </c>
      <c r="M235" s="128">
        <v>0</v>
      </c>
      <c r="N235" s="155">
        <f t="shared" ref="N235:N237" si="534">+O235+P235</f>
        <v>0</v>
      </c>
      <c r="O235" s="128">
        <v>0</v>
      </c>
      <c r="P235" s="128">
        <v>0</v>
      </c>
      <c r="Q235" s="39"/>
      <c r="R235" s="39"/>
      <c r="S235" s="39"/>
      <c r="T235" s="39"/>
      <c r="U235" s="39"/>
      <c r="V235" s="39"/>
      <c r="W235" s="39"/>
      <c r="X235" s="39"/>
      <c r="Y235" s="39"/>
      <c r="Z235" s="39"/>
      <c r="AA235" s="39"/>
      <c r="AB235" s="39"/>
      <c r="AC235" s="39"/>
      <c r="AD235" s="39"/>
    </row>
    <row r="236" spans="1:30" ht="78.75" x14ac:dyDescent="0.25">
      <c r="A236" s="4"/>
      <c r="B236" s="4" t="s">
        <v>77</v>
      </c>
      <c r="C236" s="128">
        <f t="shared" si="529"/>
        <v>0</v>
      </c>
      <c r="D236" s="128">
        <f t="shared" si="530"/>
        <v>0</v>
      </c>
      <c r="E236" s="128">
        <v>0</v>
      </c>
      <c r="F236" s="128">
        <v>0</v>
      </c>
      <c r="G236" s="155">
        <f t="shared" si="531"/>
        <v>0</v>
      </c>
      <c r="H236" s="128">
        <v>0</v>
      </c>
      <c r="I236" s="128">
        <v>0</v>
      </c>
      <c r="J236" s="128">
        <f t="shared" si="532"/>
        <v>0</v>
      </c>
      <c r="K236" s="128">
        <f t="shared" si="533"/>
        <v>0</v>
      </c>
      <c r="L236" s="128">
        <v>0</v>
      </c>
      <c r="M236" s="128">
        <v>0</v>
      </c>
      <c r="N236" s="155">
        <f t="shared" si="534"/>
        <v>0</v>
      </c>
      <c r="O236" s="128">
        <v>0</v>
      </c>
      <c r="P236" s="128">
        <v>0</v>
      </c>
      <c r="Q236" s="39"/>
      <c r="R236" s="39"/>
      <c r="S236" s="39"/>
      <c r="T236" s="39"/>
      <c r="U236" s="39"/>
      <c r="V236" s="39"/>
      <c r="W236" s="39"/>
      <c r="X236" s="39"/>
      <c r="Y236" s="39"/>
      <c r="Z236" s="39"/>
      <c r="AA236" s="39"/>
      <c r="AB236" s="39"/>
      <c r="AC236" s="39"/>
      <c r="AD236" s="39"/>
    </row>
    <row r="237" spans="1:30" ht="31.5" x14ac:dyDescent="0.25">
      <c r="A237" s="25"/>
      <c r="B237" s="25" t="s">
        <v>108</v>
      </c>
      <c r="C237" s="128">
        <f t="shared" si="529"/>
        <v>0</v>
      </c>
      <c r="D237" s="128">
        <f t="shared" si="530"/>
        <v>0</v>
      </c>
      <c r="E237" s="128">
        <v>0</v>
      </c>
      <c r="F237" s="128">
        <v>0</v>
      </c>
      <c r="G237" s="155">
        <f t="shared" si="531"/>
        <v>0</v>
      </c>
      <c r="H237" s="128">
        <v>0</v>
      </c>
      <c r="I237" s="128">
        <v>0</v>
      </c>
      <c r="J237" s="128">
        <f t="shared" si="532"/>
        <v>0</v>
      </c>
      <c r="K237" s="128">
        <f t="shared" si="533"/>
        <v>0</v>
      </c>
      <c r="L237" s="128">
        <v>0</v>
      </c>
      <c r="M237" s="128">
        <v>0</v>
      </c>
      <c r="N237" s="155">
        <f t="shared" si="534"/>
        <v>0</v>
      </c>
      <c r="O237" s="128">
        <v>0</v>
      </c>
      <c r="P237" s="128">
        <v>0</v>
      </c>
      <c r="Q237" s="39"/>
      <c r="R237" s="39"/>
      <c r="S237" s="39"/>
      <c r="T237" s="39"/>
      <c r="U237" s="39"/>
      <c r="V237" s="39"/>
      <c r="W237" s="39"/>
      <c r="X237" s="39"/>
      <c r="Y237" s="39"/>
      <c r="Z237" s="39"/>
      <c r="AA237" s="39"/>
      <c r="AB237" s="39"/>
      <c r="AC237" s="39"/>
      <c r="AD237" s="39"/>
    </row>
    <row r="238" spans="1:30" s="26" customFormat="1" x14ac:dyDescent="0.25">
      <c r="A238" s="25"/>
      <c r="B238" s="25" t="s">
        <v>109</v>
      </c>
      <c r="C238" s="127">
        <f t="shared" ref="C238" si="535">+C239+C240</f>
        <v>0</v>
      </c>
      <c r="D238" s="127">
        <f t="shared" ref="D238:J238" si="536">+D239+D240</f>
        <v>0</v>
      </c>
      <c r="E238" s="127">
        <f t="shared" si="536"/>
        <v>0</v>
      </c>
      <c r="F238" s="127">
        <f t="shared" si="536"/>
        <v>0</v>
      </c>
      <c r="G238" s="158">
        <f t="shared" ref="G238:I238" si="537">+G239+G240</f>
        <v>0</v>
      </c>
      <c r="H238" s="127">
        <f t="shared" si="537"/>
        <v>0</v>
      </c>
      <c r="I238" s="127">
        <f t="shared" si="537"/>
        <v>0</v>
      </c>
      <c r="J238" s="127">
        <f t="shared" si="536"/>
        <v>0</v>
      </c>
      <c r="K238" s="127">
        <f t="shared" ref="K238:P238" si="538">+K239+K240</f>
        <v>0</v>
      </c>
      <c r="L238" s="127">
        <f t="shared" si="538"/>
        <v>0</v>
      </c>
      <c r="M238" s="127">
        <f t="shared" si="538"/>
        <v>0</v>
      </c>
      <c r="N238" s="158">
        <f t="shared" si="538"/>
        <v>0</v>
      </c>
      <c r="O238" s="127">
        <f t="shared" si="538"/>
        <v>0</v>
      </c>
      <c r="P238" s="127">
        <f t="shared" si="538"/>
        <v>0</v>
      </c>
      <c r="Q238" s="39"/>
      <c r="R238" s="39"/>
      <c r="S238" s="39"/>
      <c r="T238" s="39"/>
      <c r="U238" s="39"/>
      <c r="V238" s="39"/>
      <c r="W238" s="39"/>
      <c r="X238" s="39"/>
      <c r="Y238" s="39"/>
      <c r="Z238" s="39"/>
      <c r="AA238" s="39"/>
      <c r="AB238" s="39"/>
      <c r="AC238" s="39"/>
      <c r="AD238" s="39"/>
    </row>
    <row r="239" spans="1:30" s="26" customFormat="1" x14ac:dyDescent="0.25">
      <c r="A239" s="28"/>
      <c r="B239" s="28" t="s">
        <v>75</v>
      </c>
      <c r="C239" s="128">
        <f t="shared" ref="C239:C241" si="539">+D239+G239</f>
        <v>0</v>
      </c>
      <c r="D239" s="128">
        <f t="shared" ref="D239:D240" si="540">+E239+F239</f>
        <v>0</v>
      </c>
      <c r="E239" s="128">
        <v>0</v>
      </c>
      <c r="F239" s="128">
        <v>0</v>
      </c>
      <c r="G239" s="155">
        <f t="shared" ref="G239:G240" si="541">+H239+I239</f>
        <v>0</v>
      </c>
      <c r="H239" s="128">
        <v>0</v>
      </c>
      <c r="I239" s="128">
        <v>0</v>
      </c>
      <c r="J239" s="128">
        <f t="shared" ref="J239:J241" si="542">+K239+N239</f>
        <v>0</v>
      </c>
      <c r="K239" s="128">
        <f t="shared" ref="K239:K240" si="543">+L239+M239</f>
        <v>0</v>
      </c>
      <c r="L239" s="128">
        <v>0</v>
      </c>
      <c r="M239" s="128">
        <v>0</v>
      </c>
      <c r="N239" s="155">
        <f t="shared" ref="N239:N240" si="544">+O239+P239</f>
        <v>0</v>
      </c>
      <c r="O239" s="128">
        <v>0</v>
      </c>
      <c r="P239" s="128">
        <v>0</v>
      </c>
      <c r="Q239" s="39"/>
      <c r="R239" s="39"/>
      <c r="S239" s="39"/>
      <c r="T239" s="39"/>
      <c r="U239" s="39"/>
      <c r="V239" s="39"/>
      <c r="W239" s="39"/>
      <c r="X239" s="39"/>
      <c r="Y239" s="39"/>
      <c r="Z239" s="39"/>
      <c r="AA239" s="39"/>
      <c r="AB239" s="39"/>
      <c r="AC239" s="39"/>
      <c r="AD239" s="39"/>
    </row>
    <row r="240" spans="1:30" s="26" customFormat="1" ht="78.75" x14ac:dyDescent="0.25">
      <c r="A240" s="4"/>
      <c r="B240" s="4" t="s">
        <v>77</v>
      </c>
      <c r="C240" s="128">
        <f t="shared" si="539"/>
        <v>0</v>
      </c>
      <c r="D240" s="128">
        <f t="shared" si="540"/>
        <v>0</v>
      </c>
      <c r="E240" s="128">
        <v>0</v>
      </c>
      <c r="F240" s="128">
        <v>0</v>
      </c>
      <c r="G240" s="155">
        <f t="shared" si="541"/>
        <v>0</v>
      </c>
      <c r="H240" s="128">
        <v>0</v>
      </c>
      <c r="I240" s="128">
        <v>0</v>
      </c>
      <c r="J240" s="128">
        <f t="shared" si="542"/>
        <v>0</v>
      </c>
      <c r="K240" s="128">
        <f t="shared" si="543"/>
        <v>0</v>
      </c>
      <c r="L240" s="128">
        <v>0</v>
      </c>
      <c r="M240" s="128">
        <v>0</v>
      </c>
      <c r="N240" s="155">
        <f t="shared" si="544"/>
        <v>0</v>
      </c>
      <c r="O240" s="128">
        <v>0</v>
      </c>
      <c r="P240" s="128">
        <v>0</v>
      </c>
      <c r="Q240" s="39"/>
      <c r="R240" s="39"/>
      <c r="S240" s="39"/>
      <c r="T240" s="39"/>
      <c r="U240" s="39"/>
      <c r="V240" s="39"/>
      <c r="W240" s="39"/>
      <c r="X240" s="39"/>
      <c r="Y240" s="39"/>
      <c r="Z240" s="39"/>
      <c r="AA240" s="39"/>
      <c r="AB240" s="39"/>
      <c r="AC240" s="39"/>
      <c r="AD240" s="39"/>
    </row>
    <row r="241" spans="1:30" s="26" customFormat="1" ht="31.5" x14ac:dyDescent="0.25">
      <c r="A241" s="11"/>
      <c r="B241" s="17" t="s">
        <v>327</v>
      </c>
      <c r="C241" s="128">
        <f t="shared" si="539"/>
        <v>-17869</v>
      </c>
      <c r="D241" s="128">
        <v>-17869</v>
      </c>
      <c r="E241" s="128" t="s">
        <v>556</v>
      </c>
      <c r="F241" s="128" t="s">
        <v>556</v>
      </c>
      <c r="G241" s="155">
        <v>0</v>
      </c>
      <c r="H241" s="128" t="s">
        <v>556</v>
      </c>
      <c r="I241" s="128" t="s">
        <v>556</v>
      </c>
      <c r="J241" s="128">
        <f t="shared" si="542"/>
        <v>-12161</v>
      </c>
      <c r="K241" s="128">
        <v>-12161</v>
      </c>
      <c r="L241" s="128" t="s">
        <v>556</v>
      </c>
      <c r="M241" s="128" t="s">
        <v>556</v>
      </c>
      <c r="N241" s="155">
        <v>0</v>
      </c>
      <c r="O241" s="128" t="s">
        <v>556</v>
      </c>
      <c r="P241" s="128" t="s">
        <v>556</v>
      </c>
      <c r="Q241" s="39"/>
      <c r="R241" s="39"/>
      <c r="S241" s="39"/>
      <c r="T241" s="39"/>
      <c r="U241" s="39"/>
      <c r="V241" s="39"/>
      <c r="W241" s="39"/>
      <c r="X241" s="39"/>
      <c r="Y241" s="39"/>
      <c r="Z241" s="39"/>
      <c r="AA241" s="39"/>
      <c r="AB241" s="39"/>
      <c r="AC241" s="39"/>
      <c r="AD241" s="39"/>
    </row>
    <row r="242" spans="1:30" ht="31.5" x14ac:dyDescent="0.25">
      <c r="A242" s="55" t="s">
        <v>250</v>
      </c>
      <c r="B242" s="55" t="s">
        <v>110</v>
      </c>
      <c r="C242" s="126">
        <f t="shared" ref="C242" si="545">+C243+C244+C245+C246+C247</f>
        <v>1131498</v>
      </c>
      <c r="D242" s="126">
        <f t="shared" ref="D242:J242" si="546">+D243+D244+D245+D246+D247</f>
        <v>740286</v>
      </c>
      <c r="E242" s="127">
        <f t="shared" si="546"/>
        <v>582806</v>
      </c>
      <c r="F242" s="127">
        <f t="shared" si="546"/>
        <v>157480</v>
      </c>
      <c r="G242" s="154">
        <f t="shared" ref="G242:I242" si="547">+G243+G244+G245+G246+G247</f>
        <v>391212</v>
      </c>
      <c r="H242" s="127">
        <f t="shared" si="547"/>
        <v>290222</v>
      </c>
      <c r="I242" s="127">
        <f t="shared" si="547"/>
        <v>100990</v>
      </c>
      <c r="J242" s="126">
        <f t="shared" si="546"/>
        <v>398166</v>
      </c>
      <c r="K242" s="126">
        <f t="shared" ref="K242:P242" si="548">+K243+K244+K245+K246+K247</f>
        <v>398166</v>
      </c>
      <c r="L242" s="127">
        <f t="shared" si="548"/>
        <v>291643</v>
      </c>
      <c r="M242" s="127">
        <f t="shared" si="548"/>
        <v>106523</v>
      </c>
      <c r="N242" s="154">
        <f t="shared" si="548"/>
        <v>0</v>
      </c>
      <c r="O242" s="127">
        <f t="shared" si="548"/>
        <v>0</v>
      </c>
      <c r="P242" s="127">
        <f t="shared" si="548"/>
        <v>0</v>
      </c>
      <c r="Q242" s="39"/>
      <c r="R242" s="39"/>
      <c r="S242" s="39"/>
      <c r="T242" s="39"/>
      <c r="U242" s="39"/>
      <c r="V242" s="39"/>
      <c r="W242" s="39"/>
      <c r="X242" s="39"/>
      <c r="Y242" s="39"/>
      <c r="Z242" s="39"/>
      <c r="AA242" s="39"/>
      <c r="AB242" s="39"/>
      <c r="AC242" s="39"/>
      <c r="AD242" s="39"/>
    </row>
    <row r="243" spans="1:30" s="26" customFormat="1" x14ac:dyDescent="0.25">
      <c r="A243" s="57"/>
      <c r="B243" s="57" t="s">
        <v>111</v>
      </c>
      <c r="C243" s="128">
        <f t="shared" ref="C243:C248" si="549">+D243+G243</f>
        <v>1131498</v>
      </c>
      <c r="D243" s="128">
        <f t="shared" ref="D243:D247" si="550">+E243+F243</f>
        <v>740286</v>
      </c>
      <c r="E243" s="128">
        <v>582806</v>
      </c>
      <c r="F243" s="128">
        <v>157480</v>
      </c>
      <c r="G243" s="155">
        <f t="shared" ref="G243:G247" si="551">+H243+I243</f>
        <v>391212</v>
      </c>
      <c r="H243" s="128">
        <v>290222</v>
      </c>
      <c r="I243" s="128">
        <v>100990</v>
      </c>
      <c r="J243" s="128">
        <f t="shared" ref="J243:J248" si="552">+K243+N243</f>
        <v>398166</v>
      </c>
      <c r="K243" s="128">
        <f t="shared" ref="K243:K247" si="553">+L243+M243</f>
        <v>398166</v>
      </c>
      <c r="L243" s="128">
        <v>291643</v>
      </c>
      <c r="M243" s="128">
        <v>106523</v>
      </c>
      <c r="N243" s="155">
        <f t="shared" ref="N243:N247" si="554">+O243+P243</f>
        <v>0</v>
      </c>
      <c r="O243" s="128">
        <v>0</v>
      </c>
      <c r="P243" s="128">
        <v>0</v>
      </c>
      <c r="Q243" s="39"/>
      <c r="R243" s="39"/>
      <c r="S243" s="39"/>
      <c r="T243" s="39"/>
      <c r="U243" s="39"/>
      <c r="V243" s="39"/>
      <c r="W243" s="39"/>
      <c r="X243" s="39"/>
      <c r="Y243" s="39"/>
      <c r="Z243" s="39"/>
      <c r="AA243" s="39"/>
      <c r="AB243" s="39"/>
      <c r="AC243" s="39"/>
      <c r="AD243" s="39"/>
    </row>
    <row r="244" spans="1:30" s="26" customFormat="1" ht="31.5" x14ac:dyDescent="0.25">
      <c r="A244" s="57"/>
      <c r="B244" s="57" t="s">
        <v>112</v>
      </c>
      <c r="C244" s="128">
        <f t="shared" si="549"/>
        <v>0</v>
      </c>
      <c r="D244" s="128">
        <f t="shared" si="550"/>
        <v>0</v>
      </c>
      <c r="E244" s="128">
        <v>0</v>
      </c>
      <c r="F244" s="128">
        <v>0</v>
      </c>
      <c r="G244" s="155">
        <f t="shared" si="551"/>
        <v>0</v>
      </c>
      <c r="H244" s="128">
        <v>0</v>
      </c>
      <c r="I244" s="128">
        <v>0</v>
      </c>
      <c r="J244" s="128">
        <f t="shared" si="552"/>
        <v>0</v>
      </c>
      <c r="K244" s="128">
        <f t="shared" si="553"/>
        <v>0</v>
      </c>
      <c r="L244" s="128">
        <v>0</v>
      </c>
      <c r="M244" s="128">
        <v>0</v>
      </c>
      <c r="N244" s="155">
        <f t="shared" si="554"/>
        <v>0</v>
      </c>
      <c r="O244" s="128">
        <v>0</v>
      </c>
      <c r="P244" s="128">
        <v>0</v>
      </c>
      <c r="Q244" s="39"/>
      <c r="R244" s="39"/>
      <c r="S244" s="39"/>
      <c r="T244" s="39"/>
      <c r="U244" s="39"/>
      <c r="V244" s="39"/>
      <c r="W244" s="39"/>
      <c r="X244" s="39"/>
      <c r="Y244" s="39"/>
      <c r="Z244" s="39"/>
      <c r="AA244" s="39"/>
      <c r="AB244" s="39"/>
      <c r="AC244" s="39"/>
      <c r="AD244" s="39"/>
    </row>
    <row r="245" spans="1:30" s="26" customFormat="1" x14ac:dyDescent="0.25">
      <c r="A245" s="28"/>
      <c r="B245" s="28" t="s">
        <v>113</v>
      </c>
      <c r="C245" s="128">
        <f t="shared" si="549"/>
        <v>0</v>
      </c>
      <c r="D245" s="128">
        <f t="shared" si="550"/>
        <v>0</v>
      </c>
      <c r="E245" s="128">
        <v>0</v>
      </c>
      <c r="F245" s="128">
        <v>0</v>
      </c>
      <c r="G245" s="155">
        <f t="shared" si="551"/>
        <v>0</v>
      </c>
      <c r="H245" s="128">
        <v>0</v>
      </c>
      <c r="I245" s="128">
        <v>0</v>
      </c>
      <c r="J245" s="128">
        <f t="shared" si="552"/>
        <v>0</v>
      </c>
      <c r="K245" s="128">
        <f t="shared" si="553"/>
        <v>0</v>
      </c>
      <c r="L245" s="128">
        <v>0</v>
      </c>
      <c r="M245" s="128">
        <v>0</v>
      </c>
      <c r="N245" s="155">
        <f t="shared" si="554"/>
        <v>0</v>
      </c>
      <c r="O245" s="128">
        <v>0</v>
      </c>
      <c r="P245" s="128">
        <v>0</v>
      </c>
    </row>
    <row r="246" spans="1:30" s="26" customFormat="1" ht="78.75" x14ac:dyDescent="0.25">
      <c r="A246" s="4"/>
      <c r="B246" s="4" t="s">
        <v>77</v>
      </c>
      <c r="C246" s="128">
        <f t="shared" si="549"/>
        <v>0</v>
      </c>
      <c r="D246" s="128">
        <f t="shared" si="550"/>
        <v>0</v>
      </c>
      <c r="E246" s="128">
        <v>0</v>
      </c>
      <c r="F246" s="128">
        <v>0</v>
      </c>
      <c r="G246" s="155">
        <f t="shared" si="551"/>
        <v>0</v>
      </c>
      <c r="H246" s="128">
        <v>0</v>
      </c>
      <c r="I246" s="128">
        <v>0</v>
      </c>
      <c r="J246" s="128">
        <f t="shared" si="552"/>
        <v>0</v>
      </c>
      <c r="K246" s="128">
        <f t="shared" si="553"/>
        <v>0</v>
      </c>
      <c r="L246" s="128">
        <v>0</v>
      </c>
      <c r="M246" s="128">
        <v>0</v>
      </c>
      <c r="N246" s="155">
        <f t="shared" si="554"/>
        <v>0</v>
      </c>
      <c r="O246" s="128">
        <v>0</v>
      </c>
      <c r="P246" s="128">
        <v>0</v>
      </c>
    </row>
    <row r="247" spans="1:30" s="26" customFormat="1" x14ac:dyDescent="0.25">
      <c r="A247" s="28"/>
      <c r="B247" s="28" t="s">
        <v>86</v>
      </c>
      <c r="C247" s="128">
        <f t="shared" si="549"/>
        <v>0</v>
      </c>
      <c r="D247" s="128">
        <f t="shared" si="550"/>
        <v>0</v>
      </c>
      <c r="E247" s="128">
        <v>0</v>
      </c>
      <c r="F247" s="128">
        <v>0</v>
      </c>
      <c r="G247" s="155">
        <f t="shared" si="551"/>
        <v>0</v>
      </c>
      <c r="H247" s="128">
        <v>0</v>
      </c>
      <c r="I247" s="128">
        <v>0</v>
      </c>
      <c r="J247" s="128">
        <f t="shared" si="552"/>
        <v>0</v>
      </c>
      <c r="K247" s="128">
        <f t="shared" si="553"/>
        <v>0</v>
      </c>
      <c r="L247" s="128">
        <v>0</v>
      </c>
      <c r="M247" s="128">
        <v>0</v>
      </c>
      <c r="N247" s="155">
        <f t="shared" si="554"/>
        <v>0</v>
      </c>
      <c r="O247" s="128">
        <v>0</v>
      </c>
      <c r="P247" s="128">
        <v>0</v>
      </c>
    </row>
    <row r="248" spans="1:30" s="26" customFormat="1" ht="31.5" x14ac:dyDescent="0.25">
      <c r="A248" s="48"/>
      <c r="B248" s="17" t="s">
        <v>327</v>
      </c>
      <c r="C248" s="128">
        <f t="shared" si="549"/>
        <v>-4257</v>
      </c>
      <c r="D248" s="128">
        <v>-4257</v>
      </c>
      <c r="E248" s="128" t="s">
        <v>556</v>
      </c>
      <c r="F248" s="128" t="s">
        <v>556</v>
      </c>
      <c r="G248" s="155">
        <v>0</v>
      </c>
      <c r="H248" s="128" t="s">
        <v>556</v>
      </c>
      <c r="I248" s="128" t="s">
        <v>556</v>
      </c>
      <c r="J248" s="128">
        <f t="shared" si="552"/>
        <v>0</v>
      </c>
      <c r="K248" s="128">
        <v>0</v>
      </c>
      <c r="L248" s="128" t="s">
        <v>556</v>
      </c>
      <c r="M248" s="128" t="s">
        <v>556</v>
      </c>
      <c r="N248" s="155">
        <v>0</v>
      </c>
      <c r="O248" s="128" t="s">
        <v>556</v>
      </c>
      <c r="P248" s="128" t="s">
        <v>556</v>
      </c>
    </row>
    <row r="249" spans="1:30" s="26" customFormat="1" x14ac:dyDescent="0.25">
      <c r="A249" s="25" t="s">
        <v>251</v>
      </c>
      <c r="B249" s="25" t="s">
        <v>114</v>
      </c>
      <c r="C249" s="120">
        <f t="shared" ref="C249" si="555">+C250+C251+C252</f>
        <v>569181</v>
      </c>
      <c r="D249" s="120">
        <f t="shared" ref="D249:J249" si="556">+D250+D251+D252</f>
        <v>362589</v>
      </c>
      <c r="E249" s="121">
        <f t="shared" si="556"/>
        <v>0</v>
      </c>
      <c r="F249" s="121">
        <f t="shared" si="556"/>
        <v>362589</v>
      </c>
      <c r="G249" s="152">
        <f t="shared" ref="G249:I249" si="557">+G250+G251+G252</f>
        <v>206592</v>
      </c>
      <c r="H249" s="121">
        <f t="shared" si="557"/>
        <v>0</v>
      </c>
      <c r="I249" s="121">
        <f t="shared" si="557"/>
        <v>206592</v>
      </c>
      <c r="J249" s="120">
        <f t="shared" si="556"/>
        <v>212126</v>
      </c>
      <c r="K249" s="120">
        <f t="shared" ref="K249:P249" si="558">+K250+K251+K252</f>
        <v>212126</v>
      </c>
      <c r="L249" s="121">
        <f t="shared" si="558"/>
        <v>0</v>
      </c>
      <c r="M249" s="121">
        <f t="shared" si="558"/>
        <v>212126</v>
      </c>
      <c r="N249" s="152">
        <f t="shared" si="558"/>
        <v>0</v>
      </c>
      <c r="O249" s="121">
        <f t="shared" si="558"/>
        <v>0</v>
      </c>
      <c r="P249" s="121">
        <f t="shared" si="558"/>
        <v>0</v>
      </c>
    </row>
    <row r="250" spans="1:30" s="26" customFormat="1" x14ac:dyDescent="0.25">
      <c r="A250" s="57"/>
      <c r="B250" s="57" t="s">
        <v>160</v>
      </c>
      <c r="C250" s="128">
        <f t="shared" ref="C250:C253" si="559">+D250+G250</f>
        <v>431225</v>
      </c>
      <c r="D250" s="128">
        <f t="shared" ref="D250:D252" si="560">+E250+F250</f>
        <v>306127</v>
      </c>
      <c r="E250" s="128">
        <v>0</v>
      </c>
      <c r="F250" s="128">
        <v>306127</v>
      </c>
      <c r="G250" s="155">
        <f t="shared" ref="G250:G252" si="561">+H250+I250</f>
        <v>125098</v>
      </c>
      <c r="H250" s="128">
        <v>0</v>
      </c>
      <c r="I250" s="128">
        <v>125098</v>
      </c>
      <c r="J250" s="128">
        <f t="shared" ref="J250:J253" si="562">+K250+N250</f>
        <v>155664</v>
      </c>
      <c r="K250" s="128">
        <f t="shared" ref="K250:K252" si="563">+L250+M250</f>
        <v>155664</v>
      </c>
      <c r="L250" s="128">
        <v>0</v>
      </c>
      <c r="M250" s="128">
        <v>155664</v>
      </c>
      <c r="N250" s="155">
        <f t="shared" ref="N250:N252" si="564">+O250+P250</f>
        <v>0</v>
      </c>
      <c r="O250" s="128">
        <v>0</v>
      </c>
      <c r="P250" s="128"/>
    </row>
    <row r="251" spans="1:30" s="26" customFormat="1" ht="31.5" x14ac:dyDescent="0.25">
      <c r="A251" s="57"/>
      <c r="B251" s="57" t="s">
        <v>112</v>
      </c>
      <c r="C251" s="128">
        <f t="shared" si="559"/>
        <v>137956</v>
      </c>
      <c r="D251" s="128">
        <f t="shared" si="560"/>
        <v>56462</v>
      </c>
      <c r="E251" s="128">
        <v>0</v>
      </c>
      <c r="F251" s="128">
        <v>56462</v>
      </c>
      <c r="G251" s="155">
        <f t="shared" si="561"/>
        <v>81494</v>
      </c>
      <c r="H251" s="128">
        <v>0</v>
      </c>
      <c r="I251" s="128">
        <v>81494</v>
      </c>
      <c r="J251" s="128">
        <f t="shared" si="562"/>
        <v>56462</v>
      </c>
      <c r="K251" s="128">
        <f t="shared" si="563"/>
        <v>56462</v>
      </c>
      <c r="L251" s="128">
        <v>0</v>
      </c>
      <c r="M251" s="128">
        <v>56462</v>
      </c>
      <c r="N251" s="155">
        <f t="shared" si="564"/>
        <v>0</v>
      </c>
      <c r="O251" s="128">
        <v>0</v>
      </c>
      <c r="P251" s="128"/>
    </row>
    <row r="252" spans="1:30" s="26" customFormat="1" ht="78.75" x14ac:dyDescent="0.25">
      <c r="A252" s="4"/>
      <c r="B252" s="4" t="s">
        <v>77</v>
      </c>
      <c r="C252" s="128">
        <f t="shared" si="559"/>
        <v>0</v>
      </c>
      <c r="D252" s="128">
        <f t="shared" si="560"/>
        <v>0</v>
      </c>
      <c r="E252" s="128">
        <v>0</v>
      </c>
      <c r="F252" s="128">
        <v>0</v>
      </c>
      <c r="G252" s="155">
        <f t="shared" si="561"/>
        <v>0</v>
      </c>
      <c r="H252" s="128">
        <v>0</v>
      </c>
      <c r="I252" s="128">
        <v>0</v>
      </c>
      <c r="J252" s="128">
        <f t="shared" si="562"/>
        <v>0</v>
      </c>
      <c r="K252" s="128">
        <f t="shared" si="563"/>
        <v>0</v>
      </c>
      <c r="L252" s="128">
        <v>0</v>
      </c>
      <c r="M252" s="128">
        <v>0</v>
      </c>
      <c r="N252" s="155">
        <f t="shared" si="564"/>
        <v>0</v>
      </c>
      <c r="O252" s="128">
        <v>0</v>
      </c>
      <c r="P252" s="128">
        <v>0</v>
      </c>
    </row>
    <row r="253" spans="1:30" s="26" customFormat="1" ht="31.5" x14ac:dyDescent="0.25">
      <c r="A253" s="11"/>
      <c r="B253" s="17" t="s">
        <v>327</v>
      </c>
      <c r="C253" s="128">
        <f t="shared" si="559"/>
        <v>0</v>
      </c>
      <c r="D253" s="128"/>
      <c r="E253" s="128" t="s">
        <v>556</v>
      </c>
      <c r="F253" s="128" t="s">
        <v>556</v>
      </c>
      <c r="G253" s="155"/>
      <c r="H253" s="128" t="s">
        <v>556</v>
      </c>
      <c r="I253" s="128" t="s">
        <v>556</v>
      </c>
      <c r="J253" s="128">
        <f t="shared" si="562"/>
        <v>0</v>
      </c>
      <c r="K253" s="128"/>
      <c r="L253" s="128" t="s">
        <v>556</v>
      </c>
      <c r="M253" s="128" t="s">
        <v>556</v>
      </c>
      <c r="N253" s="155"/>
      <c r="O253" s="128" t="s">
        <v>556</v>
      </c>
      <c r="P253" s="128" t="s">
        <v>556</v>
      </c>
    </row>
    <row r="254" spans="1:30" s="26" customFormat="1" x14ac:dyDescent="0.25">
      <c r="A254" s="25" t="s">
        <v>252</v>
      </c>
      <c r="B254" s="25" t="s">
        <v>115</v>
      </c>
      <c r="C254" s="120">
        <f t="shared" ref="C254:J254" si="565">C255+C279</f>
        <v>82321461</v>
      </c>
      <c r="D254" s="120">
        <f t="shared" si="565"/>
        <v>49459746</v>
      </c>
      <c r="E254" s="121">
        <f t="shared" si="565"/>
        <v>43695048</v>
      </c>
      <c r="F254" s="121">
        <f t="shared" si="565"/>
        <v>5764698</v>
      </c>
      <c r="G254" s="152">
        <f t="shared" ref="G254:I254" si="566">G255+G279</f>
        <v>32861715</v>
      </c>
      <c r="H254" s="121">
        <f t="shared" si="566"/>
        <v>28731977</v>
      </c>
      <c r="I254" s="121">
        <f t="shared" si="566"/>
        <v>4129738</v>
      </c>
      <c r="J254" s="120">
        <f t="shared" si="565"/>
        <v>21396144</v>
      </c>
      <c r="K254" s="120">
        <f t="shared" ref="K254:P254" si="567">K255+K279</f>
        <v>21396144</v>
      </c>
      <c r="L254" s="121">
        <f t="shared" si="567"/>
        <v>17777106</v>
      </c>
      <c r="M254" s="121">
        <f t="shared" si="567"/>
        <v>3619038</v>
      </c>
      <c r="N254" s="152">
        <f t="shared" si="567"/>
        <v>0</v>
      </c>
      <c r="O254" s="121">
        <f t="shared" si="567"/>
        <v>0</v>
      </c>
      <c r="P254" s="121">
        <f t="shared" si="567"/>
        <v>0</v>
      </c>
    </row>
    <row r="255" spans="1:30" s="26" customFormat="1" ht="31.5" x14ac:dyDescent="0.25">
      <c r="A255" s="25" t="s">
        <v>253</v>
      </c>
      <c r="B255" s="25" t="s">
        <v>116</v>
      </c>
      <c r="C255" s="130">
        <f>+C256+C257+C262+C263+C264+C265+C266+C267+C270+C273+C276+C277</f>
        <v>82321461</v>
      </c>
      <c r="D255" s="130">
        <f t="shared" ref="D255:J255" si="568">+D256+D257+D262+D263+D264+D265+D266+D267+D270+D273+D276+D277</f>
        <v>49459746</v>
      </c>
      <c r="E255" s="130">
        <f t="shared" si="568"/>
        <v>43695048</v>
      </c>
      <c r="F255" s="130">
        <f t="shared" si="568"/>
        <v>5764698</v>
      </c>
      <c r="G255" s="159">
        <f t="shared" ref="G255:I255" si="569">+G256+G257+G262+G263+G264+G265+G266+G267+G270+G273+G276+G277</f>
        <v>32861715</v>
      </c>
      <c r="H255" s="130">
        <f t="shared" si="569"/>
        <v>28731977</v>
      </c>
      <c r="I255" s="130">
        <f t="shared" si="569"/>
        <v>4129738</v>
      </c>
      <c r="J255" s="130">
        <f t="shared" si="568"/>
        <v>21396144</v>
      </c>
      <c r="K255" s="130">
        <f t="shared" ref="K255:P255" si="570">+K256+K257+K262+K263+K264+K265+K266+K267+K270+K273+K276+K277</f>
        <v>21396144</v>
      </c>
      <c r="L255" s="130">
        <f t="shared" si="570"/>
        <v>17777106</v>
      </c>
      <c r="M255" s="130">
        <f t="shared" si="570"/>
        <v>3619038</v>
      </c>
      <c r="N255" s="159">
        <f t="shared" si="570"/>
        <v>0</v>
      </c>
      <c r="O255" s="130">
        <f t="shared" si="570"/>
        <v>0</v>
      </c>
      <c r="P255" s="130">
        <f t="shared" si="570"/>
        <v>0</v>
      </c>
    </row>
    <row r="256" spans="1:30" s="26" customFormat="1" x14ac:dyDescent="0.25">
      <c r="A256" s="58"/>
      <c r="B256" s="58" t="s">
        <v>161</v>
      </c>
      <c r="C256" s="128">
        <f>+D256+G256</f>
        <v>75460690</v>
      </c>
      <c r="D256" s="128">
        <f>+E256+F256</f>
        <v>44919622</v>
      </c>
      <c r="E256" s="128">
        <v>39181966</v>
      </c>
      <c r="F256" s="128">
        <v>5737656</v>
      </c>
      <c r="G256" s="155">
        <f>+H256+I256</f>
        <v>30541068</v>
      </c>
      <c r="H256" s="128">
        <v>26435634</v>
      </c>
      <c r="I256" s="128">
        <v>4105434</v>
      </c>
      <c r="J256" s="128">
        <f>+K256+N256</f>
        <v>18935910</v>
      </c>
      <c r="K256" s="128">
        <f>+L256+M256</f>
        <v>18935910</v>
      </c>
      <c r="L256" s="128">
        <v>16225027</v>
      </c>
      <c r="M256" s="128">
        <v>2710883</v>
      </c>
      <c r="N256" s="155">
        <f>+O256+P256</f>
        <v>0</v>
      </c>
      <c r="O256" s="128">
        <v>0</v>
      </c>
      <c r="P256" s="128">
        <v>0</v>
      </c>
    </row>
    <row r="257" spans="1:16" s="26" customFormat="1" ht="31.5" x14ac:dyDescent="0.25">
      <c r="A257" s="4"/>
      <c r="B257" s="4" t="s">
        <v>104</v>
      </c>
      <c r="C257" s="127">
        <f t="shared" ref="C257" si="571">+C258+C261</f>
        <v>1103773</v>
      </c>
      <c r="D257" s="127">
        <f t="shared" ref="D257:J257" si="572">+D258+D261</f>
        <v>409738</v>
      </c>
      <c r="E257" s="127">
        <f t="shared" si="572"/>
        <v>387294</v>
      </c>
      <c r="F257" s="127">
        <f t="shared" si="572"/>
        <v>22444</v>
      </c>
      <c r="G257" s="158">
        <f t="shared" ref="G257:I257" si="573">+G258+G261</f>
        <v>694035</v>
      </c>
      <c r="H257" s="127">
        <f t="shared" si="573"/>
        <v>669731</v>
      </c>
      <c r="I257" s="127">
        <f t="shared" si="573"/>
        <v>24304</v>
      </c>
      <c r="J257" s="127">
        <f t="shared" si="572"/>
        <v>409738</v>
      </c>
      <c r="K257" s="127">
        <f t="shared" ref="K257:P257" si="574">+K258+K261</f>
        <v>409738</v>
      </c>
      <c r="L257" s="127">
        <f t="shared" si="574"/>
        <v>387294</v>
      </c>
      <c r="M257" s="127">
        <f t="shared" si="574"/>
        <v>22444</v>
      </c>
      <c r="N257" s="158">
        <f t="shared" si="574"/>
        <v>0</v>
      </c>
      <c r="O257" s="127">
        <f t="shared" si="574"/>
        <v>0</v>
      </c>
      <c r="P257" s="127">
        <f t="shared" si="574"/>
        <v>0</v>
      </c>
    </row>
    <row r="258" spans="1:16" s="26" customFormat="1" ht="17.25" customHeight="1" x14ac:dyDescent="0.25">
      <c r="A258" s="59"/>
      <c r="B258" s="59" t="s">
        <v>547</v>
      </c>
      <c r="C258" s="128">
        <f>C259+C260</f>
        <v>1103773</v>
      </c>
      <c r="D258" s="128">
        <f t="shared" ref="D258:J258" si="575">D259+D260</f>
        <v>409738</v>
      </c>
      <c r="E258" s="128">
        <f t="shared" si="575"/>
        <v>387294</v>
      </c>
      <c r="F258" s="128">
        <f t="shared" si="575"/>
        <v>22444</v>
      </c>
      <c r="G258" s="155">
        <f t="shared" ref="G258:I258" si="576">G259+G260</f>
        <v>694035</v>
      </c>
      <c r="H258" s="128">
        <f t="shared" si="576"/>
        <v>669731</v>
      </c>
      <c r="I258" s="128">
        <f t="shared" si="576"/>
        <v>24304</v>
      </c>
      <c r="J258" s="128">
        <f t="shared" si="575"/>
        <v>409738</v>
      </c>
      <c r="K258" s="128">
        <f t="shared" ref="K258:P258" si="577">K259+K260</f>
        <v>409738</v>
      </c>
      <c r="L258" s="128">
        <f t="shared" si="577"/>
        <v>387294</v>
      </c>
      <c r="M258" s="128">
        <f t="shared" si="577"/>
        <v>22444</v>
      </c>
      <c r="N258" s="155">
        <f t="shared" si="577"/>
        <v>0</v>
      </c>
      <c r="O258" s="128">
        <f t="shared" si="577"/>
        <v>0</v>
      </c>
      <c r="P258" s="128">
        <f t="shared" si="577"/>
        <v>0</v>
      </c>
    </row>
    <row r="259" spans="1:16" s="26" customFormat="1" ht="17.25" customHeight="1" x14ac:dyDescent="0.25">
      <c r="A259" s="113"/>
      <c r="B259" s="113" t="s">
        <v>548</v>
      </c>
      <c r="C259" s="135">
        <f t="shared" ref="C259:C260" si="578">+D259+G259</f>
        <v>1102182</v>
      </c>
      <c r="D259" s="135">
        <f t="shared" ref="D259:D260" si="579">+E259+F259</f>
        <v>408147</v>
      </c>
      <c r="E259" s="135">
        <v>385703</v>
      </c>
      <c r="F259" s="135">
        <v>22444</v>
      </c>
      <c r="G259" s="140">
        <f t="shared" ref="G259:G266" si="580">+H259+I259</f>
        <v>694035</v>
      </c>
      <c r="H259" s="135">
        <v>669731</v>
      </c>
      <c r="I259" s="135">
        <v>24304</v>
      </c>
      <c r="J259" s="135">
        <f t="shared" ref="J259:J260" si="581">+K259+N259</f>
        <v>408147</v>
      </c>
      <c r="K259" s="135">
        <f t="shared" ref="K259:K266" si="582">+L259+M259</f>
        <v>408147</v>
      </c>
      <c r="L259" s="135">
        <v>385703</v>
      </c>
      <c r="M259" s="135">
        <v>22444</v>
      </c>
      <c r="N259" s="140">
        <f t="shared" ref="N259:N266" si="583">+O259+P259</f>
        <v>0</v>
      </c>
      <c r="O259" s="135">
        <v>0</v>
      </c>
      <c r="P259" s="135">
        <v>0</v>
      </c>
    </row>
    <row r="260" spans="1:16" s="26" customFormat="1" ht="82.5" customHeight="1" x14ac:dyDescent="0.25">
      <c r="A260" s="113"/>
      <c r="B260" s="113" t="s">
        <v>77</v>
      </c>
      <c r="C260" s="135">
        <f t="shared" si="578"/>
        <v>1591</v>
      </c>
      <c r="D260" s="135">
        <f t="shared" si="579"/>
        <v>1591</v>
      </c>
      <c r="E260" s="135">
        <v>1591</v>
      </c>
      <c r="F260" s="135">
        <v>0</v>
      </c>
      <c r="G260" s="140">
        <f t="shared" si="580"/>
        <v>0</v>
      </c>
      <c r="H260" s="135">
        <v>0</v>
      </c>
      <c r="I260" s="135">
        <v>0</v>
      </c>
      <c r="J260" s="135">
        <f t="shared" si="581"/>
        <v>1591</v>
      </c>
      <c r="K260" s="135">
        <f t="shared" si="582"/>
        <v>1591</v>
      </c>
      <c r="L260" s="135">
        <v>1591</v>
      </c>
      <c r="M260" s="135">
        <v>0</v>
      </c>
      <c r="N260" s="140">
        <f t="shared" si="583"/>
        <v>0</v>
      </c>
      <c r="O260" s="135">
        <v>0</v>
      </c>
      <c r="P260" s="135">
        <v>0</v>
      </c>
    </row>
    <row r="261" spans="1:16" s="26" customFormat="1" x14ac:dyDescent="0.25">
      <c r="A261" s="59"/>
      <c r="B261" s="59" t="s">
        <v>97</v>
      </c>
      <c r="C261" s="128">
        <f t="shared" ref="C261:C266" si="584">+D261+G261</f>
        <v>0</v>
      </c>
      <c r="D261" s="128">
        <f t="shared" ref="D261:D266" si="585">+E261+F261</f>
        <v>0</v>
      </c>
      <c r="E261" s="128">
        <v>0</v>
      </c>
      <c r="F261" s="128">
        <v>0</v>
      </c>
      <c r="G261" s="155">
        <f t="shared" si="580"/>
        <v>0</v>
      </c>
      <c r="H261" s="128">
        <v>0</v>
      </c>
      <c r="I261" s="128">
        <v>0</v>
      </c>
      <c r="J261" s="128">
        <f t="shared" ref="J261:J266" si="586">+K261+N261</f>
        <v>0</v>
      </c>
      <c r="K261" s="128">
        <f t="shared" si="582"/>
        <v>0</v>
      </c>
      <c r="L261" s="128">
        <v>0</v>
      </c>
      <c r="M261" s="128">
        <v>0</v>
      </c>
      <c r="N261" s="155">
        <f t="shared" si="583"/>
        <v>0</v>
      </c>
      <c r="O261" s="128">
        <v>0</v>
      </c>
      <c r="P261" s="128">
        <v>0</v>
      </c>
    </row>
    <row r="262" spans="1:16" s="26" customFormat="1" ht="78.75" x14ac:dyDescent="0.25">
      <c r="A262" s="4"/>
      <c r="B262" s="4" t="s">
        <v>77</v>
      </c>
      <c r="C262" s="128">
        <f t="shared" si="584"/>
        <v>190505</v>
      </c>
      <c r="D262" s="128">
        <f t="shared" si="585"/>
        <v>190505</v>
      </c>
      <c r="E262" s="128">
        <v>185907</v>
      </c>
      <c r="F262" s="128">
        <v>4598</v>
      </c>
      <c r="G262" s="155">
        <f t="shared" si="580"/>
        <v>0</v>
      </c>
      <c r="H262" s="128">
        <v>0</v>
      </c>
      <c r="I262" s="128">
        <v>0</v>
      </c>
      <c r="J262" s="128">
        <f t="shared" si="586"/>
        <v>65737</v>
      </c>
      <c r="K262" s="128">
        <f t="shared" si="582"/>
        <v>65737</v>
      </c>
      <c r="L262" s="128">
        <v>64564</v>
      </c>
      <c r="M262" s="128">
        <v>1173</v>
      </c>
      <c r="N262" s="155">
        <f t="shared" si="583"/>
        <v>0</v>
      </c>
      <c r="O262" s="128">
        <v>0</v>
      </c>
      <c r="P262" s="128">
        <v>0</v>
      </c>
    </row>
    <row r="263" spans="1:16" s="26" customFormat="1" ht="47.25" x14ac:dyDescent="0.25">
      <c r="A263" s="4"/>
      <c r="B263" s="4" t="s">
        <v>101</v>
      </c>
      <c r="C263" s="128">
        <f t="shared" si="584"/>
        <v>0</v>
      </c>
      <c r="D263" s="128">
        <f t="shared" si="585"/>
        <v>0</v>
      </c>
      <c r="E263" s="128">
        <v>0</v>
      </c>
      <c r="F263" s="128">
        <v>0</v>
      </c>
      <c r="G263" s="155">
        <f t="shared" si="580"/>
        <v>0</v>
      </c>
      <c r="H263" s="128">
        <v>0</v>
      </c>
      <c r="I263" s="128">
        <v>0</v>
      </c>
      <c r="J263" s="128">
        <f t="shared" si="586"/>
        <v>0</v>
      </c>
      <c r="K263" s="128">
        <f t="shared" si="582"/>
        <v>0</v>
      </c>
      <c r="L263" s="128">
        <v>0</v>
      </c>
      <c r="M263" s="128">
        <v>0</v>
      </c>
      <c r="N263" s="155">
        <f t="shared" si="583"/>
        <v>0</v>
      </c>
      <c r="O263" s="128">
        <v>0</v>
      </c>
      <c r="P263" s="128">
        <v>0</v>
      </c>
    </row>
    <row r="264" spans="1:16" s="26" customFormat="1" ht="31.5" x14ac:dyDescent="0.25">
      <c r="A264" s="4"/>
      <c r="B264" s="4" t="s">
        <v>117</v>
      </c>
      <c r="C264" s="128">
        <f t="shared" si="584"/>
        <v>3443020</v>
      </c>
      <c r="D264" s="128">
        <f t="shared" si="585"/>
        <v>2350222</v>
      </c>
      <c r="E264" s="128">
        <v>2350222</v>
      </c>
      <c r="F264" s="128">
        <v>0</v>
      </c>
      <c r="G264" s="155">
        <f t="shared" si="580"/>
        <v>1092798</v>
      </c>
      <c r="H264" s="128">
        <v>1092798</v>
      </c>
      <c r="I264" s="128">
        <v>0</v>
      </c>
      <c r="J264" s="128">
        <f t="shared" si="586"/>
        <v>1100222</v>
      </c>
      <c r="K264" s="128">
        <f t="shared" si="582"/>
        <v>1100222</v>
      </c>
      <c r="L264" s="128">
        <v>1100222</v>
      </c>
      <c r="M264" s="128">
        <v>0</v>
      </c>
      <c r="N264" s="155">
        <f t="shared" si="583"/>
        <v>0</v>
      </c>
      <c r="O264" s="128">
        <v>0</v>
      </c>
      <c r="P264" s="128">
        <v>0</v>
      </c>
    </row>
    <row r="265" spans="1:16" s="26" customFormat="1" x14ac:dyDescent="0.25">
      <c r="A265" s="4"/>
      <c r="B265" s="4" t="s">
        <v>86</v>
      </c>
      <c r="C265" s="128">
        <f t="shared" si="584"/>
        <v>0</v>
      </c>
      <c r="D265" s="128">
        <f t="shared" si="585"/>
        <v>0</v>
      </c>
      <c r="E265" s="128">
        <v>0</v>
      </c>
      <c r="F265" s="128">
        <v>0</v>
      </c>
      <c r="G265" s="155">
        <f t="shared" si="580"/>
        <v>0</v>
      </c>
      <c r="H265" s="128">
        <v>0</v>
      </c>
      <c r="I265" s="128">
        <v>0</v>
      </c>
      <c r="J265" s="128">
        <f t="shared" si="586"/>
        <v>0</v>
      </c>
      <c r="K265" s="128">
        <f t="shared" si="582"/>
        <v>0</v>
      </c>
      <c r="L265" s="128">
        <v>0</v>
      </c>
      <c r="M265" s="128">
        <v>0</v>
      </c>
      <c r="N265" s="155">
        <f t="shared" si="583"/>
        <v>0</v>
      </c>
      <c r="O265" s="128">
        <v>0</v>
      </c>
      <c r="P265" s="128">
        <v>0</v>
      </c>
    </row>
    <row r="266" spans="1:16" s="26" customFormat="1" ht="63" x14ac:dyDescent="0.25">
      <c r="A266" s="11"/>
      <c r="B266" s="4" t="s">
        <v>322</v>
      </c>
      <c r="C266" s="128">
        <f t="shared" si="584"/>
        <v>853</v>
      </c>
      <c r="D266" s="128">
        <f t="shared" si="585"/>
        <v>853</v>
      </c>
      <c r="E266" s="128">
        <v>853</v>
      </c>
      <c r="F266" s="128">
        <v>0</v>
      </c>
      <c r="G266" s="155">
        <f t="shared" si="580"/>
        <v>0</v>
      </c>
      <c r="H266" s="128">
        <v>0</v>
      </c>
      <c r="I266" s="128">
        <v>0</v>
      </c>
      <c r="J266" s="128">
        <f t="shared" si="586"/>
        <v>-1</v>
      </c>
      <c r="K266" s="128">
        <f t="shared" si="582"/>
        <v>-1</v>
      </c>
      <c r="L266" s="128">
        <v>-1</v>
      </c>
      <c r="M266" s="128">
        <v>0</v>
      </c>
      <c r="N266" s="155">
        <f t="shared" si="583"/>
        <v>0</v>
      </c>
      <c r="O266" s="128">
        <v>0</v>
      </c>
      <c r="P266" s="128">
        <v>0</v>
      </c>
    </row>
    <row r="267" spans="1:16" s="26" customFormat="1" ht="63" x14ac:dyDescent="0.25">
      <c r="A267" s="34"/>
      <c r="B267" s="34" t="s">
        <v>118</v>
      </c>
      <c r="C267" s="122">
        <f t="shared" ref="C267" si="587">C268+C269</f>
        <v>0</v>
      </c>
      <c r="D267" s="122">
        <f t="shared" ref="D267:J267" si="588">D268+D269</f>
        <v>0</v>
      </c>
      <c r="E267" s="123">
        <f t="shared" si="588"/>
        <v>0</v>
      </c>
      <c r="F267" s="123">
        <f t="shared" si="588"/>
        <v>0</v>
      </c>
      <c r="G267" s="131">
        <f t="shared" ref="G267:I267" si="589">G268+G269</f>
        <v>0</v>
      </c>
      <c r="H267" s="123">
        <f t="shared" si="589"/>
        <v>0</v>
      </c>
      <c r="I267" s="123">
        <f t="shared" si="589"/>
        <v>0</v>
      </c>
      <c r="J267" s="122">
        <f t="shared" si="588"/>
        <v>0</v>
      </c>
      <c r="K267" s="122">
        <f t="shared" ref="K267:P267" si="590">K268+K269</f>
        <v>0</v>
      </c>
      <c r="L267" s="123">
        <f t="shared" si="590"/>
        <v>0</v>
      </c>
      <c r="M267" s="123">
        <f t="shared" si="590"/>
        <v>0</v>
      </c>
      <c r="N267" s="131">
        <f t="shared" si="590"/>
        <v>0</v>
      </c>
      <c r="O267" s="123">
        <f t="shared" si="590"/>
        <v>0</v>
      </c>
      <c r="P267" s="123">
        <f t="shared" si="590"/>
        <v>0</v>
      </c>
    </row>
    <row r="268" spans="1:16" s="26" customFormat="1" x14ac:dyDescent="0.25">
      <c r="A268" s="59"/>
      <c r="B268" s="59" t="s">
        <v>75</v>
      </c>
      <c r="C268" s="128">
        <f t="shared" ref="C268:C269" si="591">+D268+G268</f>
        <v>0</v>
      </c>
      <c r="D268" s="128">
        <f t="shared" ref="D268:D269" si="592">+E268+F268</f>
        <v>0</v>
      </c>
      <c r="E268" s="128">
        <v>0</v>
      </c>
      <c r="F268" s="128">
        <v>0</v>
      </c>
      <c r="G268" s="155">
        <f t="shared" ref="G268:G269" si="593">+H268+I268</f>
        <v>0</v>
      </c>
      <c r="H268" s="128">
        <v>0</v>
      </c>
      <c r="I268" s="128">
        <v>0</v>
      </c>
      <c r="J268" s="128">
        <f t="shared" ref="J268:J269" si="594">+K268+N268</f>
        <v>0</v>
      </c>
      <c r="K268" s="128">
        <f t="shared" ref="K268:K269" si="595">+L268+M268</f>
        <v>0</v>
      </c>
      <c r="L268" s="128">
        <v>0</v>
      </c>
      <c r="M268" s="128">
        <v>0</v>
      </c>
      <c r="N268" s="155">
        <f t="shared" ref="N268:N269" si="596">+O268+P268</f>
        <v>0</v>
      </c>
      <c r="O268" s="128">
        <v>0</v>
      </c>
      <c r="P268" s="128">
        <v>0</v>
      </c>
    </row>
    <row r="269" spans="1:16" ht="78.75" x14ac:dyDescent="0.25">
      <c r="A269" s="59"/>
      <c r="B269" s="59" t="s">
        <v>77</v>
      </c>
      <c r="C269" s="128">
        <f t="shared" si="591"/>
        <v>0</v>
      </c>
      <c r="D269" s="128">
        <f t="shared" si="592"/>
        <v>0</v>
      </c>
      <c r="E269" s="128">
        <v>0</v>
      </c>
      <c r="F269" s="128">
        <v>0</v>
      </c>
      <c r="G269" s="155">
        <f t="shared" si="593"/>
        <v>0</v>
      </c>
      <c r="H269" s="128">
        <v>0</v>
      </c>
      <c r="I269" s="128">
        <v>0</v>
      </c>
      <c r="J269" s="128">
        <f t="shared" si="594"/>
        <v>0</v>
      </c>
      <c r="K269" s="128">
        <f t="shared" si="595"/>
        <v>0</v>
      </c>
      <c r="L269" s="128">
        <v>0</v>
      </c>
      <c r="M269" s="128">
        <v>0</v>
      </c>
      <c r="N269" s="155">
        <f t="shared" si="596"/>
        <v>0</v>
      </c>
      <c r="O269" s="128">
        <v>0</v>
      </c>
      <c r="P269" s="128">
        <v>0</v>
      </c>
    </row>
    <row r="270" spans="1:16" s="26" customFormat="1" ht="31.5" x14ac:dyDescent="0.25">
      <c r="A270" s="25"/>
      <c r="B270" s="25" t="s">
        <v>119</v>
      </c>
      <c r="C270" s="126">
        <f t="shared" ref="C270" si="597">C271+C272</f>
        <v>0</v>
      </c>
      <c r="D270" s="126">
        <f t="shared" ref="D270:J270" si="598">D271+D272</f>
        <v>0</v>
      </c>
      <c r="E270" s="127">
        <f t="shared" si="598"/>
        <v>0</v>
      </c>
      <c r="F270" s="127">
        <f t="shared" si="598"/>
        <v>0</v>
      </c>
      <c r="G270" s="154">
        <f t="shared" ref="G270:I270" si="599">G271+G272</f>
        <v>0</v>
      </c>
      <c r="H270" s="127">
        <f t="shared" si="599"/>
        <v>0</v>
      </c>
      <c r="I270" s="127">
        <f t="shared" si="599"/>
        <v>0</v>
      </c>
      <c r="J270" s="126">
        <f t="shared" si="598"/>
        <v>0</v>
      </c>
      <c r="K270" s="126">
        <f t="shared" ref="K270:P270" si="600">K271+K272</f>
        <v>0</v>
      </c>
      <c r="L270" s="127">
        <f t="shared" si="600"/>
        <v>0</v>
      </c>
      <c r="M270" s="127">
        <f t="shared" si="600"/>
        <v>0</v>
      </c>
      <c r="N270" s="154">
        <f t="shared" si="600"/>
        <v>0</v>
      </c>
      <c r="O270" s="127">
        <f t="shared" si="600"/>
        <v>0</v>
      </c>
      <c r="P270" s="127">
        <f t="shared" si="600"/>
        <v>0</v>
      </c>
    </row>
    <row r="271" spans="1:16" x14ac:dyDescent="0.25">
      <c r="A271" s="60"/>
      <c r="B271" s="60" t="s">
        <v>81</v>
      </c>
      <c r="C271" s="128">
        <f t="shared" ref="C271:C272" si="601">+D271+G271</f>
        <v>0</v>
      </c>
      <c r="D271" s="128">
        <f t="shared" ref="D271:D272" si="602">+E271+F271</f>
        <v>0</v>
      </c>
      <c r="E271" s="128">
        <v>0</v>
      </c>
      <c r="F271" s="128">
        <v>0</v>
      </c>
      <c r="G271" s="155">
        <f t="shared" ref="G271:G272" si="603">+H271+I271</f>
        <v>0</v>
      </c>
      <c r="H271" s="128">
        <v>0</v>
      </c>
      <c r="I271" s="128">
        <v>0</v>
      </c>
      <c r="J271" s="128">
        <f t="shared" ref="J271:J272" si="604">+K271+N271</f>
        <v>0</v>
      </c>
      <c r="K271" s="128">
        <f t="shared" ref="K271:K272" si="605">+L271+M271</f>
        <v>0</v>
      </c>
      <c r="L271" s="128">
        <v>0</v>
      </c>
      <c r="M271" s="128">
        <v>0</v>
      </c>
      <c r="N271" s="155">
        <f t="shared" ref="N271:N272" si="606">+O271+P271</f>
        <v>0</v>
      </c>
      <c r="O271" s="128">
        <v>0</v>
      </c>
      <c r="P271" s="128">
        <v>0</v>
      </c>
    </row>
    <row r="272" spans="1:16" ht="78.75" x14ac:dyDescent="0.25">
      <c r="A272" s="59"/>
      <c r="B272" s="59" t="s">
        <v>77</v>
      </c>
      <c r="C272" s="128">
        <f t="shared" si="601"/>
        <v>0</v>
      </c>
      <c r="D272" s="128">
        <f t="shared" si="602"/>
        <v>0</v>
      </c>
      <c r="E272" s="128">
        <v>0</v>
      </c>
      <c r="F272" s="128">
        <v>0</v>
      </c>
      <c r="G272" s="155">
        <f t="shared" si="603"/>
        <v>0</v>
      </c>
      <c r="H272" s="128">
        <v>0</v>
      </c>
      <c r="I272" s="128">
        <v>0</v>
      </c>
      <c r="J272" s="128">
        <f t="shared" si="604"/>
        <v>0</v>
      </c>
      <c r="K272" s="128">
        <f t="shared" si="605"/>
        <v>0</v>
      </c>
      <c r="L272" s="128">
        <v>0</v>
      </c>
      <c r="M272" s="128">
        <v>0</v>
      </c>
      <c r="N272" s="155">
        <f t="shared" si="606"/>
        <v>0</v>
      </c>
      <c r="O272" s="128">
        <v>0</v>
      </c>
      <c r="P272" s="128">
        <v>0</v>
      </c>
    </row>
    <row r="273" spans="1:16" s="26" customFormat="1" ht="31.5" x14ac:dyDescent="0.25">
      <c r="A273" s="25"/>
      <c r="B273" s="25" t="s">
        <v>162</v>
      </c>
      <c r="C273" s="122">
        <f>+C274+C275</f>
        <v>2122620</v>
      </c>
      <c r="D273" s="122">
        <f t="shared" ref="D273:F273" si="607">+D274+D275</f>
        <v>1588806</v>
      </c>
      <c r="E273" s="123">
        <f t="shared" si="607"/>
        <v>1588806</v>
      </c>
      <c r="F273" s="123">
        <f t="shared" si="607"/>
        <v>0</v>
      </c>
      <c r="G273" s="131">
        <f t="shared" ref="G273:I273" si="608">+G274+G275</f>
        <v>533814</v>
      </c>
      <c r="H273" s="123">
        <f t="shared" si="608"/>
        <v>533814</v>
      </c>
      <c r="I273" s="123">
        <f t="shared" si="608"/>
        <v>0</v>
      </c>
      <c r="J273" s="122">
        <f>+J274+J275</f>
        <v>884538</v>
      </c>
      <c r="K273" s="122">
        <f t="shared" ref="K273:P273" si="609">+K274+K275</f>
        <v>884538</v>
      </c>
      <c r="L273" s="123">
        <f t="shared" si="609"/>
        <v>0</v>
      </c>
      <c r="M273" s="123">
        <f t="shared" si="609"/>
        <v>884538</v>
      </c>
      <c r="N273" s="131">
        <f t="shared" si="609"/>
        <v>0</v>
      </c>
      <c r="O273" s="123">
        <f t="shared" si="609"/>
        <v>0</v>
      </c>
      <c r="P273" s="123">
        <f t="shared" si="609"/>
        <v>0</v>
      </c>
    </row>
    <row r="274" spans="1:16" s="26" customFormat="1" x14ac:dyDescent="0.25">
      <c r="A274" s="3"/>
      <c r="B274" s="3" t="s">
        <v>81</v>
      </c>
      <c r="C274" s="128">
        <f t="shared" ref="C274" si="610">+D274+G274</f>
        <v>2121858</v>
      </c>
      <c r="D274" s="128">
        <f t="shared" ref="D274" si="611">+E274+F274</f>
        <v>1588044</v>
      </c>
      <c r="E274" s="128">
        <v>1588044</v>
      </c>
      <c r="F274" s="128">
        <v>0</v>
      </c>
      <c r="G274" s="155">
        <f t="shared" ref="G274:G277" si="612">+H274+I274</f>
        <v>533814</v>
      </c>
      <c r="H274" s="128">
        <v>533814</v>
      </c>
      <c r="I274" s="128">
        <v>0</v>
      </c>
      <c r="J274" s="128">
        <f t="shared" ref="J274:J278" si="613">+K274+N274</f>
        <v>884538</v>
      </c>
      <c r="K274" s="128">
        <f t="shared" ref="K274:K277" si="614">+L274+M274</f>
        <v>884538</v>
      </c>
      <c r="L274" s="128">
        <v>0</v>
      </c>
      <c r="M274" s="128">
        <v>884538</v>
      </c>
      <c r="N274" s="155">
        <f t="shared" ref="N274:N277" si="615">+O274+P274</f>
        <v>0</v>
      </c>
      <c r="O274" s="128">
        <v>0</v>
      </c>
      <c r="P274" s="128">
        <v>0</v>
      </c>
    </row>
    <row r="275" spans="1:16" s="26" customFormat="1" ht="78.75" x14ac:dyDescent="0.25">
      <c r="A275" s="4"/>
      <c r="B275" s="4" t="s">
        <v>77</v>
      </c>
      <c r="C275" s="128">
        <f t="shared" ref="C275" si="616">+D275+G275</f>
        <v>762</v>
      </c>
      <c r="D275" s="128">
        <f t="shared" ref="D275" si="617">+E275+F275</f>
        <v>762</v>
      </c>
      <c r="E275" s="128">
        <v>762</v>
      </c>
      <c r="F275" s="128">
        <v>0</v>
      </c>
      <c r="G275" s="155">
        <f t="shared" si="612"/>
        <v>0</v>
      </c>
      <c r="H275" s="128">
        <v>0</v>
      </c>
      <c r="I275" s="128">
        <v>0</v>
      </c>
      <c r="J275" s="128">
        <f t="shared" si="613"/>
        <v>0</v>
      </c>
      <c r="K275" s="128">
        <f t="shared" si="614"/>
        <v>0</v>
      </c>
      <c r="L275" s="128">
        <v>0</v>
      </c>
      <c r="M275" s="128">
        <v>0</v>
      </c>
      <c r="N275" s="155">
        <f t="shared" si="615"/>
        <v>0</v>
      </c>
      <c r="O275" s="128">
        <v>0</v>
      </c>
      <c r="P275" s="128">
        <v>0</v>
      </c>
    </row>
    <row r="276" spans="1:16" s="33" customFormat="1" x14ac:dyDescent="0.25">
      <c r="A276" s="25"/>
      <c r="B276" s="25" t="s">
        <v>120</v>
      </c>
      <c r="C276" s="128">
        <f t="shared" ref="C276:C278" si="618">+D276+G276</f>
        <v>0</v>
      </c>
      <c r="D276" s="128">
        <f t="shared" ref="D276:D277" si="619">+E276+F276</f>
        <v>0</v>
      </c>
      <c r="E276" s="128">
        <v>0</v>
      </c>
      <c r="F276" s="128">
        <v>0</v>
      </c>
      <c r="G276" s="155">
        <f t="shared" si="612"/>
        <v>0</v>
      </c>
      <c r="H276" s="128">
        <v>0</v>
      </c>
      <c r="I276" s="128">
        <v>0</v>
      </c>
      <c r="J276" s="128">
        <f t="shared" si="613"/>
        <v>0</v>
      </c>
      <c r="K276" s="128">
        <f t="shared" si="614"/>
        <v>0</v>
      </c>
      <c r="L276" s="128">
        <v>0</v>
      </c>
      <c r="M276" s="128">
        <v>0</v>
      </c>
      <c r="N276" s="155">
        <f t="shared" si="615"/>
        <v>0</v>
      </c>
      <c r="O276" s="128">
        <v>0</v>
      </c>
      <c r="P276" s="128">
        <v>0</v>
      </c>
    </row>
    <row r="277" spans="1:16" s="33" customFormat="1" x14ac:dyDescent="0.25">
      <c r="A277" s="25"/>
      <c r="B277" s="25" t="s">
        <v>99</v>
      </c>
      <c r="C277" s="128">
        <f t="shared" si="618"/>
        <v>0</v>
      </c>
      <c r="D277" s="128">
        <f t="shared" si="619"/>
        <v>0</v>
      </c>
      <c r="E277" s="128">
        <v>0</v>
      </c>
      <c r="F277" s="128">
        <v>0</v>
      </c>
      <c r="G277" s="155">
        <f t="shared" si="612"/>
        <v>0</v>
      </c>
      <c r="H277" s="128">
        <v>0</v>
      </c>
      <c r="I277" s="128">
        <v>0</v>
      </c>
      <c r="J277" s="128">
        <f t="shared" si="613"/>
        <v>0</v>
      </c>
      <c r="K277" s="128">
        <f t="shared" si="614"/>
        <v>0</v>
      </c>
      <c r="L277" s="128">
        <v>0</v>
      </c>
      <c r="M277" s="128">
        <v>0</v>
      </c>
      <c r="N277" s="155">
        <f t="shared" si="615"/>
        <v>0</v>
      </c>
      <c r="O277" s="128">
        <v>0</v>
      </c>
      <c r="P277" s="128">
        <v>0</v>
      </c>
    </row>
    <row r="278" spans="1:16" s="33" customFormat="1" ht="31.5" x14ac:dyDescent="0.25">
      <c r="A278" s="56"/>
      <c r="B278" s="17" t="s">
        <v>327</v>
      </c>
      <c r="C278" s="128">
        <f t="shared" si="618"/>
        <v>-380534</v>
      </c>
      <c r="D278" s="128">
        <v>-380534</v>
      </c>
      <c r="E278" s="128" t="s">
        <v>556</v>
      </c>
      <c r="F278" s="128" t="s">
        <v>556</v>
      </c>
      <c r="G278" s="155">
        <v>0</v>
      </c>
      <c r="H278" s="128" t="s">
        <v>556</v>
      </c>
      <c r="I278" s="128" t="s">
        <v>556</v>
      </c>
      <c r="J278" s="128">
        <f t="shared" si="613"/>
        <v>-25037</v>
      </c>
      <c r="K278" s="128">
        <v>-25037</v>
      </c>
      <c r="L278" s="128" t="s">
        <v>556</v>
      </c>
      <c r="M278" s="128" t="s">
        <v>556</v>
      </c>
      <c r="N278" s="155">
        <v>0</v>
      </c>
      <c r="O278" s="128" t="s">
        <v>556</v>
      </c>
      <c r="P278" s="128" t="s">
        <v>556</v>
      </c>
    </row>
    <row r="279" spans="1:16" s="26" customFormat="1" ht="31.5" x14ac:dyDescent="0.25">
      <c r="A279" s="25" t="s">
        <v>254</v>
      </c>
      <c r="B279" s="25" t="s">
        <v>121</v>
      </c>
      <c r="C279" s="126">
        <f t="shared" ref="C279" si="620">+C280+C281+C282+C283+C284+C285</f>
        <v>0</v>
      </c>
      <c r="D279" s="126">
        <f t="shared" ref="D279:J279" si="621">+D280+D281+D282+D283+D284+D285</f>
        <v>0</v>
      </c>
      <c r="E279" s="127">
        <f t="shared" si="621"/>
        <v>0</v>
      </c>
      <c r="F279" s="127">
        <f t="shared" si="621"/>
        <v>0</v>
      </c>
      <c r="G279" s="154">
        <f t="shared" ref="G279:I279" si="622">+G280+G281+G282+G283+G284+G285</f>
        <v>0</v>
      </c>
      <c r="H279" s="127">
        <f t="shared" si="622"/>
        <v>0</v>
      </c>
      <c r="I279" s="127">
        <f t="shared" si="622"/>
        <v>0</v>
      </c>
      <c r="J279" s="126">
        <f t="shared" si="621"/>
        <v>0</v>
      </c>
      <c r="K279" s="126">
        <f t="shared" ref="K279:P279" si="623">+K280+K281+K282+K283+K284+K285</f>
        <v>0</v>
      </c>
      <c r="L279" s="127">
        <f t="shared" si="623"/>
        <v>0</v>
      </c>
      <c r="M279" s="127">
        <f t="shared" si="623"/>
        <v>0</v>
      </c>
      <c r="N279" s="154">
        <f t="shared" si="623"/>
        <v>0</v>
      </c>
      <c r="O279" s="127">
        <f t="shared" si="623"/>
        <v>0</v>
      </c>
      <c r="P279" s="127">
        <f t="shared" si="623"/>
        <v>0</v>
      </c>
    </row>
    <row r="280" spans="1:16" x14ac:dyDescent="0.25">
      <c r="A280" s="3"/>
      <c r="B280" s="3" t="s">
        <v>75</v>
      </c>
      <c r="C280" s="128">
        <f t="shared" ref="C280:C286" si="624">+D280+G280</f>
        <v>0</v>
      </c>
      <c r="D280" s="128">
        <f t="shared" ref="D280:D285" si="625">+E280+F280</f>
        <v>0</v>
      </c>
      <c r="E280" s="128">
        <v>0</v>
      </c>
      <c r="F280" s="128">
        <v>0</v>
      </c>
      <c r="G280" s="155">
        <f t="shared" ref="G280:G285" si="626">+H280+I280</f>
        <v>0</v>
      </c>
      <c r="H280" s="128">
        <v>0</v>
      </c>
      <c r="I280" s="128">
        <v>0</v>
      </c>
      <c r="J280" s="128">
        <f t="shared" ref="J280:J286" si="627">+K280+N280</f>
        <v>0</v>
      </c>
      <c r="K280" s="128">
        <f t="shared" ref="K280:K285" si="628">+L280+M280</f>
        <v>0</v>
      </c>
      <c r="L280" s="128">
        <v>0</v>
      </c>
      <c r="M280" s="128">
        <v>0</v>
      </c>
      <c r="N280" s="155">
        <f t="shared" ref="N280:N285" si="629">+O280+P280</f>
        <v>0</v>
      </c>
      <c r="O280" s="128">
        <v>0</v>
      </c>
      <c r="P280" s="128">
        <v>0</v>
      </c>
    </row>
    <row r="281" spans="1:16" ht="31.5" x14ac:dyDescent="0.25">
      <c r="A281" s="57"/>
      <c r="B281" s="57" t="s">
        <v>112</v>
      </c>
      <c r="C281" s="128">
        <f t="shared" si="624"/>
        <v>0</v>
      </c>
      <c r="D281" s="128">
        <f t="shared" si="625"/>
        <v>0</v>
      </c>
      <c r="E281" s="128">
        <v>0</v>
      </c>
      <c r="F281" s="128">
        <v>0</v>
      </c>
      <c r="G281" s="155">
        <f t="shared" si="626"/>
        <v>0</v>
      </c>
      <c r="H281" s="128">
        <v>0</v>
      </c>
      <c r="I281" s="128">
        <v>0</v>
      </c>
      <c r="J281" s="128">
        <f t="shared" si="627"/>
        <v>0</v>
      </c>
      <c r="K281" s="128">
        <f t="shared" si="628"/>
        <v>0</v>
      </c>
      <c r="L281" s="128">
        <v>0</v>
      </c>
      <c r="M281" s="128">
        <v>0</v>
      </c>
      <c r="N281" s="155">
        <f t="shared" si="629"/>
        <v>0</v>
      </c>
      <c r="O281" s="128">
        <v>0</v>
      </c>
      <c r="P281" s="128">
        <v>0</v>
      </c>
    </row>
    <row r="282" spans="1:16" x14ac:dyDescent="0.25">
      <c r="A282" s="3"/>
      <c r="B282" s="3" t="s">
        <v>78</v>
      </c>
      <c r="C282" s="128">
        <f t="shared" si="624"/>
        <v>0</v>
      </c>
      <c r="D282" s="128">
        <f t="shared" si="625"/>
        <v>0</v>
      </c>
      <c r="E282" s="128">
        <v>0</v>
      </c>
      <c r="F282" s="128">
        <v>0</v>
      </c>
      <c r="G282" s="155">
        <f t="shared" si="626"/>
        <v>0</v>
      </c>
      <c r="H282" s="128">
        <v>0</v>
      </c>
      <c r="I282" s="128">
        <v>0</v>
      </c>
      <c r="J282" s="128">
        <f t="shared" si="627"/>
        <v>0</v>
      </c>
      <c r="K282" s="128">
        <f t="shared" si="628"/>
        <v>0</v>
      </c>
      <c r="L282" s="128">
        <v>0</v>
      </c>
      <c r="M282" s="128">
        <v>0</v>
      </c>
      <c r="N282" s="155">
        <f t="shared" si="629"/>
        <v>0</v>
      </c>
      <c r="O282" s="128">
        <v>0</v>
      </c>
      <c r="P282" s="128">
        <v>0</v>
      </c>
    </row>
    <row r="283" spans="1:16" ht="78.75" x14ac:dyDescent="0.25">
      <c r="A283" s="4"/>
      <c r="B283" s="4" t="s">
        <v>77</v>
      </c>
      <c r="C283" s="128">
        <f t="shared" si="624"/>
        <v>0</v>
      </c>
      <c r="D283" s="128">
        <f t="shared" si="625"/>
        <v>0</v>
      </c>
      <c r="E283" s="128">
        <v>0</v>
      </c>
      <c r="F283" s="128">
        <v>0</v>
      </c>
      <c r="G283" s="155">
        <f t="shared" si="626"/>
        <v>0</v>
      </c>
      <c r="H283" s="128">
        <v>0</v>
      </c>
      <c r="I283" s="128">
        <v>0</v>
      </c>
      <c r="J283" s="128">
        <f t="shared" si="627"/>
        <v>0</v>
      </c>
      <c r="K283" s="128">
        <f t="shared" si="628"/>
        <v>0</v>
      </c>
      <c r="L283" s="128">
        <v>0</v>
      </c>
      <c r="M283" s="128">
        <v>0</v>
      </c>
      <c r="N283" s="155">
        <f t="shared" si="629"/>
        <v>0</v>
      </c>
      <c r="O283" s="128">
        <v>0</v>
      </c>
      <c r="P283" s="128">
        <v>0</v>
      </c>
    </row>
    <row r="284" spans="1:16" ht="31.5" x14ac:dyDescent="0.25">
      <c r="A284" s="4"/>
      <c r="B284" s="4" t="s">
        <v>117</v>
      </c>
      <c r="C284" s="128">
        <f t="shared" si="624"/>
        <v>0</v>
      </c>
      <c r="D284" s="128">
        <f t="shared" si="625"/>
        <v>0</v>
      </c>
      <c r="E284" s="128">
        <v>0</v>
      </c>
      <c r="F284" s="128">
        <v>0</v>
      </c>
      <c r="G284" s="155">
        <f t="shared" si="626"/>
        <v>0</v>
      </c>
      <c r="H284" s="128">
        <v>0</v>
      </c>
      <c r="I284" s="128">
        <v>0</v>
      </c>
      <c r="J284" s="128">
        <f t="shared" si="627"/>
        <v>0</v>
      </c>
      <c r="K284" s="128">
        <f t="shared" si="628"/>
        <v>0</v>
      </c>
      <c r="L284" s="128">
        <v>0</v>
      </c>
      <c r="M284" s="128">
        <v>0</v>
      </c>
      <c r="N284" s="155">
        <f t="shared" si="629"/>
        <v>0</v>
      </c>
      <c r="O284" s="128">
        <v>0</v>
      </c>
      <c r="P284" s="128">
        <v>0</v>
      </c>
    </row>
    <row r="285" spans="1:16" x14ac:dyDescent="0.25">
      <c r="A285" s="4"/>
      <c r="B285" s="4" t="s">
        <v>86</v>
      </c>
      <c r="C285" s="128">
        <f t="shared" si="624"/>
        <v>0</v>
      </c>
      <c r="D285" s="128">
        <f t="shared" si="625"/>
        <v>0</v>
      </c>
      <c r="E285" s="128">
        <v>0</v>
      </c>
      <c r="F285" s="128">
        <v>0</v>
      </c>
      <c r="G285" s="155">
        <f t="shared" si="626"/>
        <v>0</v>
      </c>
      <c r="H285" s="128">
        <v>0</v>
      </c>
      <c r="I285" s="128">
        <v>0</v>
      </c>
      <c r="J285" s="128">
        <f t="shared" si="627"/>
        <v>0</v>
      </c>
      <c r="K285" s="128">
        <f t="shared" si="628"/>
        <v>0</v>
      </c>
      <c r="L285" s="128">
        <v>0</v>
      </c>
      <c r="M285" s="128">
        <v>0</v>
      </c>
      <c r="N285" s="155">
        <f t="shared" si="629"/>
        <v>0</v>
      </c>
      <c r="O285" s="128">
        <v>0</v>
      </c>
      <c r="P285" s="128">
        <v>0</v>
      </c>
    </row>
    <row r="286" spans="1:16" ht="31.5" x14ac:dyDescent="0.25">
      <c r="A286" s="11"/>
      <c r="B286" s="17" t="s">
        <v>327</v>
      </c>
      <c r="C286" s="128">
        <f t="shared" si="624"/>
        <v>0</v>
      </c>
      <c r="D286" s="128">
        <v>0</v>
      </c>
      <c r="E286" s="128" t="s">
        <v>556</v>
      </c>
      <c r="F286" s="128" t="s">
        <v>556</v>
      </c>
      <c r="G286" s="155">
        <v>0</v>
      </c>
      <c r="H286" s="128" t="s">
        <v>556</v>
      </c>
      <c r="I286" s="128" t="s">
        <v>556</v>
      </c>
      <c r="J286" s="128">
        <f t="shared" si="627"/>
        <v>0</v>
      </c>
      <c r="K286" s="128">
        <v>0</v>
      </c>
      <c r="L286" s="128" t="s">
        <v>556</v>
      </c>
      <c r="M286" s="128" t="s">
        <v>556</v>
      </c>
      <c r="N286" s="155">
        <v>0</v>
      </c>
      <c r="O286" s="128" t="s">
        <v>556</v>
      </c>
      <c r="P286" s="128" t="s">
        <v>556</v>
      </c>
    </row>
    <row r="287" spans="1:16" s="26" customFormat="1" x14ac:dyDescent="0.25">
      <c r="A287" s="25" t="s">
        <v>255</v>
      </c>
      <c r="B287" s="25" t="s">
        <v>122</v>
      </c>
      <c r="C287" s="136">
        <f t="shared" ref="C287" si="630">+C288+C289+C290+C291</f>
        <v>2787297</v>
      </c>
      <c r="D287" s="136">
        <f t="shared" ref="D287:J287" si="631">+D288+D289+D290+D291</f>
        <v>1689668</v>
      </c>
      <c r="E287" s="128">
        <f t="shared" si="631"/>
        <v>0</v>
      </c>
      <c r="F287" s="128">
        <f t="shared" si="631"/>
        <v>1689668</v>
      </c>
      <c r="G287" s="161">
        <f t="shared" ref="G287:I287" si="632">+G288+G289+G290+G291</f>
        <v>1097629</v>
      </c>
      <c r="H287" s="128">
        <f t="shared" si="632"/>
        <v>0</v>
      </c>
      <c r="I287" s="128">
        <f t="shared" si="632"/>
        <v>1097629</v>
      </c>
      <c r="J287" s="136">
        <f t="shared" si="631"/>
        <v>916601</v>
      </c>
      <c r="K287" s="136">
        <f t="shared" ref="K287:P287" si="633">+K288+K289+K290+K291</f>
        <v>916601</v>
      </c>
      <c r="L287" s="128">
        <f t="shared" si="633"/>
        <v>0</v>
      </c>
      <c r="M287" s="128">
        <f t="shared" si="633"/>
        <v>916601</v>
      </c>
      <c r="N287" s="161">
        <f t="shared" si="633"/>
        <v>0</v>
      </c>
      <c r="O287" s="128">
        <f t="shared" si="633"/>
        <v>0</v>
      </c>
      <c r="P287" s="128">
        <f t="shared" si="633"/>
        <v>0</v>
      </c>
    </row>
    <row r="288" spans="1:16" s="26" customFormat="1" x14ac:dyDescent="0.25">
      <c r="A288" s="58"/>
      <c r="B288" s="58" t="s">
        <v>123</v>
      </c>
      <c r="C288" s="128">
        <f t="shared" ref="C288:C294" si="634">+D288+G288</f>
        <v>2193478</v>
      </c>
      <c r="D288" s="128">
        <f t="shared" ref="D288:D294" si="635">+E288+F288</f>
        <v>1426175</v>
      </c>
      <c r="E288" s="128">
        <v>0</v>
      </c>
      <c r="F288" s="128">
        <v>1426175</v>
      </c>
      <c r="G288" s="155">
        <f t="shared" ref="G288:G291" si="636">+H288+I288</f>
        <v>767303</v>
      </c>
      <c r="H288" s="128">
        <v>0</v>
      </c>
      <c r="I288" s="128">
        <v>767303</v>
      </c>
      <c r="J288" s="128">
        <f t="shared" ref="J288:J294" si="637">+K288+N288</f>
        <v>717804</v>
      </c>
      <c r="K288" s="128">
        <f t="shared" ref="K288:K291" si="638">+L288+M288</f>
        <v>717804</v>
      </c>
      <c r="L288" s="128">
        <v>0</v>
      </c>
      <c r="M288" s="128">
        <v>717804</v>
      </c>
      <c r="N288" s="155">
        <f t="shared" ref="N288:N291" si="639">+O288+P288</f>
        <v>0</v>
      </c>
      <c r="O288" s="128">
        <v>0</v>
      </c>
      <c r="P288" s="128">
        <v>0</v>
      </c>
    </row>
    <row r="289" spans="1:16" s="26" customFormat="1" ht="31.5" x14ac:dyDescent="0.25">
      <c r="A289" s="57"/>
      <c r="B289" s="57" t="s">
        <v>112</v>
      </c>
      <c r="C289" s="128">
        <f t="shared" si="634"/>
        <v>587663</v>
      </c>
      <c r="D289" s="128">
        <f t="shared" si="635"/>
        <v>257337</v>
      </c>
      <c r="E289" s="128">
        <v>0</v>
      </c>
      <c r="F289" s="128">
        <v>257337</v>
      </c>
      <c r="G289" s="155">
        <f t="shared" si="636"/>
        <v>330326</v>
      </c>
      <c r="H289" s="128">
        <v>0</v>
      </c>
      <c r="I289" s="128">
        <v>330326</v>
      </c>
      <c r="J289" s="128">
        <f t="shared" si="637"/>
        <v>198797</v>
      </c>
      <c r="K289" s="128">
        <f t="shared" si="638"/>
        <v>198797</v>
      </c>
      <c r="L289" s="128">
        <v>0</v>
      </c>
      <c r="M289" s="128">
        <v>198797</v>
      </c>
      <c r="N289" s="155">
        <f t="shared" si="639"/>
        <v>0</v>
      </c>
      <c r="O289" s="128">
        <v>0</v>
      </c>
      <c r="P289" s="128">
        <v>0</v>
      </c>
    </row>
    <row r="290" spans="1:16" s="26" customFormat="1" ht="78.75" x14ac:dyDescent="0.25">
      <c r="A290" s="4"/>
      <c r="B290" s="4" t="s">
        <v>77</v>
      </c>
      <c r="C290" s="128">
        <f t="shared" si="634"/>
        <v>6156</v>
      </c>
      <c r="D290" s="128">
        <f t="shared" si="635"/>
        <v>6156</v>
      </c>
      <c r="E290" s="128">
        <v>0</v>
      </c>
      <c r="F290" s="128">
        <v>6156</v>
      </c>
      <c r="G290" s="155">
        <f t="shared" si="636"/>
        <v>0</v>
      </c>
      <c r="H290" s="128">
        <v>0</v>
      </c>
      <c r="I290" s="128">
        <v>0</v>
      </c>
      <c r="J290" s="128">
        <f t="shared" si="637"/>
        <v>0</v>
      </c>
      <c r="K290" s="128">
        <f t="shared" si="638"/>
        <v>0</v>
      </c>
      <c r="L290" s="128">
        <v>0</v>
      </c>
      <c r="M290" s="128">
        <v>0</v>
      </c>
      <c r="N290" s="155">
        <f t="shared" si="639"/>
        <v>0</v>
      </c>
      <c r="O290" s="128">
        <v>0</v>
      </c>
      <c r="P290" s="128">
        <v>0</v>
      </c>
    </row>
    <row r="291" spans="1:16" s="26" customFormat="1" x14ac:dyDescent="0.25">
      <c r="A291" s="4"/>
      <c r="B291" s="4" t="s">
        <v>99</v>
      </c>
      <c r="C291" s="128">
        <f t="shared" si="634"/>
        <v>0</v>
      </c>
      <c r="D291" s="128">
        <f t="shared" si="635"/>
        <v>0</v>
      </c>
      <c r="E291" s="128">
        <v>0</v>
      </c>
      <c r="F291" s="128">
        <v>0</v>
      </c>
      <c r="G291" s="155">
        <f t="shared" si="636"/>
        <v>0</v>
      </c>
      <c r="H291" s="128">
        <v>0</v>
      </c>
      <c r="I291" s="128">
        <v>0</v>
      </c>
      <c r="J291" s="128">
        <f t="shared" si="637"/>
        <v>0</v>
      </c>
      <c r="K291" s="128">
        <f t="shared" si="638"/>
        <v>0</v>
      </c>
      <c r="L291" s="128">
        <v>0</v>
      </c>
      <c r="M291" s="128">
        <v>0</v>
      </c>
      <c r="N291" s="155">
        <f t="shared" si="639"/>
        <v>0</v>
      </c>
      <c r="O291" s="128">
        <v>0</v>
      </c>
      <c r="P291" s="128">
        <v>0</v>
      </c>
    </row>
    <row r="292" spans="1:16" s="26" customFormat="1" ht="31.5" x14ac:dyDescent="0.25">
      <c r="A292" s="11"/>
      <c r="B292" s="17" t="s">
        <v>327</v>
      </c>
      <c r="C292" s="128">
        <f t="shared" si="634"/>
        <v>-11745</v>
      </c>
      <c r="D292" s="128">
        <v>-11745</v>
      </c>
      <c r="E292" s="128" t="s">
        <v>556</v>
      </c>
      <c r="F292" s="128" t="s">
        <v>556</v>
      </c>
      <c r="G292" s="155">
        <v>0</v>
      </c>
      <c r="H292" s="128" t="s">
        <v>556</v>
      </c>
      <c r="I292" s="128" t="s">
        <v>556</v>
      </c>
      <c r="J292" s="128">
        <f t="shared" si="637"/>
        <v>0</v>
      </c>
      <c r="K292" s="128">
        <v>0</v>
      </c>
      <c r="L292" s="128" t="s">
        <v>556</v>
      </c>
      <c r="M292" s="128" t="s">
        <v>556</v>
      </c>
      <c r="N292" s="155">
        <v>0</v>
      </c>
      <c r="O292" s="128" t="s">
        <v>556</v>
      </c>
      <c r="P292" s="128" t="s">
        <v>556</v>
      </c>
    </row>
    <row r="293" spans="1:16" s="138" customFormat="1" ht="31.5" x14ac:dyDescent="0.25">
      <c r="A293" s="25" t="s">
        <v>256</v>
      </c>
      <c r="B293" s="25" t="s">
        <v>124</v>
      </c>
      <c r="C293" s="136">
        <f t="shared" si="634"/>
        <v>2877720</v>
      </c>
      <c r="D293" s="136">
        <f t="shared" si="635"/>
        <v>0</v>
      </c>
      <c r="E293" s="143">
        <v>0</v>
      </c>
      <c r="F293" s="143">
        <v>0</v>
      </c>
      <c r="G293" s="161">
        <f t="shared" ref="G293:G294" si="640">+H293+I293</f>
        <v>2877720</v>
      </c>
      <c r="H293" s="143">
        <v>0</v>
      </c>
      <c r="I293" s="143">
        <v>2877720</v>
      </c>
      <c r="J293" s="136">
        <f t="shared" si="637"/>
        <v>1028823</v>
      </c>
      <c r="K293" s="136">
        <f t="shared" ref="K293:K294" si="641">+L293+M293</f>
        <v>0</v>
      </c>
      <c r="L293" s="143">
        <v>0</v>
      </c>
      <c r="M293" s="143">
        <v>0</v>
      </c>
      <c r="N293" s="161">
        <f t="shared" ref="N293:N294" si="642">+O293+P293</f>
        <v>1028823</v>
      </c>
      <c r="O293" s="143">
        <v>0</v>
      </c>
      <c r="P293" s="143">
        <v>1028823</v>
      </c>
    </row>
    <row r="294" spans="1:16" ht="31.5" x14ac:dyDescent="0.25">
      <c r="A294" s="56"/>
      <c r="B294" s="17" t="s">
        <v>327</v>
      </c>
      <c r="C294" s="128">
        <f t="shared" si="634"/>
        <v>-24597</v>
      </c>
      <c r="D294" s="128">
        <f t="shared" si="635"/>
        <v>-24597</v>
      </c>
      <c r="E294" s="128">
        <v>0</v>
      </c>
      <c r="F294" s="128">
        <v>-24597</v>
      </c>
      <c r="G294" s="155">
        <f t="shared" si="640"/>
        <v>0</v>
      </c>
      <c r="H294" s="128">
        <v>0</v>
      </c>
      <c r="I294" s="128">
        <v>0</v>
      </c>
      <c r="J294" s="128">
        <f t="shared" si="637"/>
        <v>0</v>
      </c>
      <c r="K294" s="128">
        <f t="shared" si="641"/>
        <v>0</v>
      </c>
      <c r="L294" s="128">
        <v>0</v>
      </c>
      <c r="M294" s="128">
        <v>0</v>
      </c>
      <c r="N294" s="155">
        <f t="shared" si="642"/>
        <v>0</v>
      </c>
      <c r="O294" s="128">
        <v>0</v>
      </c>
      <c r="P294" s="128">
        <v>0</v>
      </c>
    </row>
    <row r="295" spans="1:16" ht="31.5" x14ac:dyDescent="0.25">
      <c r="A295" s="25"/>
      <c r="B295" s="25" t="s">
        <v>257</v>
      </c>
      <c r="C295" s="120">
        <f>+C294+C292+C286+C278+C253+C248+C241+C222+C215+C205+C191+C150+C110+C89+C187+C182</f>
        <v>-466621</v>
      </c>
      <c r="D295" s="120">
        <f t="shared" ref="D295:J295" si="643">+D294+D292+D286+D278+D253+D248+D241+D222+D215+D205+D191+D150+D110+D89+D187+D182</f>
        <v>-466621</v>
      </c>
      <c r="E295" s="120" t="s">
        <v>556</v>
      </c>
      <c r="F295" s="120" t="s">
        <v>556</v>
      </c>
      <c r="G295" s="152">
        <f t="shared" ref="G295" si="644">+G294+G292+G286+G278+G253+G248+G241+G222+G215+G205+G191+G150+G110+G89+G187+G182</f>
        <v>0</v>
      </c>
      <c r="H295" s="120" t="s">
        <v>556</v>
      </c>
      <c r="I295" s="120" t="s">
        <v>556</v>
      </c>
      <c r="J295" s="120">
        <f t="shared" si="643"/>
        <v>-37325</v>
      </c>
      <c r="K295" s="120">
        <f t="shared" ref="K295" si="645">+K294+K292+K286+K278+K253+K248+K241+K222+K215+K205+K191+K150+K110+K89+K187+K182</f>
        <v>-37325</v>
      </c>
      <c r="L295" s="120" t="s">
        <v>556</v>
      </c>
      <c r="M295" s="120" t="s">
        <v>556</v>
      </c>
      <c r="N295" s="152">
        <f t="shared" ref="N295" si="646">+N294+N292+N286+N278+N253+N248+N241+N222+N215+N205+N191+N150+N110+N89+N187+N182</f>
        <v>0</v>
      </c>
      <c r="O295" s="120" t="s">
        <v>556</v>
      </c>
      <c r="P295" s="120" t="s">
        <v>556</v>
      </c>
    </row>
    <row r="296" spans="1:16" ht="31.5" x14ac:dyDescent="0.25">
      <c r="A296" s="38" t="s">
        <v>168</v>
      </c>
      <c r="B296" s="38" t="s">
        <v>5</v>
      </c>
      <c r="C296" s="61">
        <f t="shared" ref="C296:N297" si="647">C297</f>
        <v>105819020</v>
      </c>
      <c r="D296" s="61">
        <f t="shared" si="647"/>
        <v>105819020</v>
      </c>
      <c r="E296" s="128" t="s">
        <v>556</v>
      </c>
      <c r="F296" s="128" t="s">
        <v>556</v>
      </c>
      <c r="G296" s="162">
        <f t="shared" si="647"/>
        <v>0</v>
      </c>
      <c r="H296" s="5" t="s">
        <v>556</v>
      </c>
      <c r="I296" s="5" t="s">
        <v>556</v>
      </c>
      <c r="J296" s="61">
        <f t="shared" si="647"/>
        <v>34612000</v>
      </c>
      <c r="K296" s="61">
        <f t="shared" si="647"/>
        <v>34612000</v>
      </c>
      <c r="L296" s="5" t="s">
        <v>556</v>
      </c>
      <c r="M296" s="5" t="s">
        <v>556</v>
      </c>
      <c r="N296" s="162">
        <f t="shared" si="647"/>
        <v>0</v>
      </c>
      <c r="O296" s="5" t="s">
        <v>556</v>
      </c>
      <c r="P296" s="5" t="s">
        <v>556</v>
      </c>
    </row>
    <row r="297" spans="1:16" s="26" customFormat="1" ht="31.5" x14ac:dyDescent="0.25">
      <c r="A297" s="38" t="s">
        <v>258</v>
      </c>
      <c r="B297" s="38" t="s">
        <v>125</v>
      </c>
      <c r="C297" s="61">
        <f t="shared" si="647"/>
        <v>105819020</v>
      </c>
      <c r="D297" s="61">
        <f t="shared" si="647"/>
        <v>105819020</v>
      </c>
      <c r="E297" s="128" t="s">
        <v>556</v>
      </c>
      <c r="F297" s="128" t="s">
        <v>556</v>
      </c>
      <c r="G297" s="162">
        <f t="shared" si="647"/>
        <v>0</v>
      </c>
      <c r="H297" s="5" t="s">
        <v>556</v>
      </c>
      <c r="I297" s="5" t="s">
        <v>556</v>
      </c>
      <c r="J297" s="61">
        <f t="shared" si="647"/>
        <v>34612000</v>
      </c>
      <c r="K297" s="61">
        <f t="shared" si="647"/>
        <v>34612000</v>
      </c>
      <c r="L297" s="5" t="s">
        <v>556</v>
      </c>
      <c r="M297" s="5" t="s">
        <v>556</v>
      </c>
      <c r="N297" s="162">
        <f t="shared" si="647"/>
        <v>0</v>
      </c>
      <c r="O297" s="5" t="s">
        <v>556</v>
      </c>
      <c r="P297" s="5" t="s">
        <v>556</v>
      </c>
    </row>
    <row r="298" spans="1:16" s="26" customFormat="1" ht="47.25" x14ac:dyDescent="0.25">
      <c r="A298" s="38" t="s">
        <v>259</v>
      </c>
      <c r="B298" s="38" t="s">
        <v>126</v>
      </c>
      <c r="C298" s="61">
        <f t="shared" ref="C298" si="648">C299+C300+C301+C302+C306+C307+C314+C315</f>
        <v>105819020</v>
      </c>
      <c r="D298" s="61">
        <f t="shared" ref="D298:J298" si="649">D299+D300+D301+D302+D306+D307+D314+D315</f>
        <v>105819020</v>
      </c>
      <c r="E298" s="128" t="s">
        <v>556</v>
      </c>
      <c r="F298" s="128" t="s">
        <v>556</v>
      </c>
      <c r="G298" s="162">
        <f t="shared" ref="G298" si="650">G299+G300+G301+G302+G306+G307+G314+G315</f>
        <v>0</v>
      </c>
      <c r="H298" s="5" t="s">
        <v>556</v>
      </c>
      <c r="I298" s="5" t="s">
        <v>556</v>
      </c>
      <c r="J298" s="61">
        <f t="shared" si="649"/>
        <v>34612000</v>
      </c>
      <c r="K298" s="61">
        <f t="shared" ref="K298" si="651">K299+K300+K301+K302+K306+K307+K314+K315</f>
        <v>34612000</v>
      </c>
      <c r="L298" s="5" t="s">
        <v>556</v>
      </c>
      <c r="M298" s="5" t="s">
        <v>556</v>
      </c>
      <c r="N298" s="162">
        <f t="shared" ref="N298" si="652">N299+N300+N301+N302+N306+N307+N314+N315</f>
        <v>0</v>
      </c>
      <c r="O298" s="5" t="s">
        <v>556</v>
      </c>
      <c r="P298" s="5" t="s">
        <v>556</v>
      </c>
    </row>
    <row r="299" spans="1:16" s="26" customFormat="1" ht="47.25" x14ac:dyDescent="0.25">
      <c r="A299" s="4"/>
      <c r="B299" s="4" t="s">
        <v>127</v>
      </c>
      <c r="C299" s="128">
        <f t="shared" ref="C299:C301" si="653">+D299+G299</f>
        <v>64719948</v>
      </c>
      <c r="D299" s="128">
        <v>64719948</v>
      </c>
      <c r="E299" s="128" t="s">
        <v>556</v>
      </c>
      <c r="F299" s="128" t="s">
        <v>556</v>
      </c>
      <c r="G299" s="155">
        <v>0</v>
      </c>
      <c r="H299" s="128" t="s">
        <v>556</v>
      </c>
      <c r="I299" s="128" t="s">
        <v>556</v>
      </c>
      <c r="J299" s="128">
        <f t="shared" ref="J299:J301" si="654">+K299+N299</f>
        <v>20742535</v>
      </c>
      <c r="K299" s="128">
        <v>20742535</v>
      </c>
      <c r="L299" s="128" t="s">
        <v>556</v>
      </c>
      <c r="M299" s="128" t="s">
        <v>556</v>
      </c>
      <c r="N299" s="155">
        <v>0</v>
      </c>
      <c r="O299" s="128" t="s">
        <v>556</v>
      </c>
      <c r="P299" s="128" t="s">
        <v>556</v>
      </c>
    </row>
    <row r="300" spans="1:16" s="26" customFormat="1" ht="47.25" x14ac:dyDescent="0.25">
      <c r="A300" s="4"/>
      <c r="B300" s="4" t="s">
        <v>128</v>
      </c>
      <c r="C300" s="128">
        <f t="shared" si="653"/>
        <v>520000</v>
      </c>
      <c r="D300" s="128">
        <v>520000</v>
      </c>
      <c r="E300" s="128" t="s">
        <v>556</v>
      </c>
      <c r="F300" s="128" t="s">
        <v>556</v>
      </c>
      <c r="G300" s="155">
        <v>0</v>
      </c>
      <c r="H300" s="128" t="s">
        <v>556</v>
      </c>
      <c r="I300" s="128" t="s">
        <v>556</v>
      </c>
      <c r="J300" s="128">
        <f t="shared" si="654"/>
        <v>172814</v>
      </c>
      <c r="K300" s="128">
        <v>172814</v>
      </c>
      <c r="L300" s="128" t="s">
        <v>556</v>
      </c>
      <c r="M300" s="128" t="s">
        <v>556</v>
      </c>
      <c r="N300" s="155">
        <v>0</v>
      </c>
      <c r="O300" s="128" t="s">
        <v>556</v>
      </c>
      <c r="P300" s="128" t="s">
        <v>556</v>
      </c>
    </row>
    <row r="301" spans="1:16" s="26" customFormat="1" ht="47.25" x14ac:dyDescent="0.25">
      <c r="A301" s="4"/>
      <c r="B301" s="4" t="s">
        <v>129</v>
      </c>
      <c r="C301" s="128">
        <f t="shared" si="653"/>
        <v>232094</v>
      </c>
      <c r="D301" s="128">
        <v>232094</v>
      </c>
      <c r="E301" s="128" t="s">
        <v>556</v>
      </c>
      <c r="F301" s="128" t="s">
        <v>556</v>
      </c>
      <c r="G301" s="155">
        <v>0</v>
      </c>
      <c r="H301" s="128" t="s">
        <v>556</v>
      </c>
      <c r="I301" s="128" t="s">
        <v>556</v>
      </c>
      <c r="J301" s="128">
        <f t="shared" si="654"/>
        <v>79261</v>
      </c>
      <c r="K301" s="128">
        <v>79261</v>
      </c>
      <c r="L301" s="128" t="s">
        <v>556</v>
      </c>
      <c r="M301" s="128" t="s">
        <v>556</v>
      </c>
      <c r="N301" s="155">
        <v>0</v>
      </c>
      <c r="O301" s="128" t="s">
        <v>556</v>
      </c>
      <c r="P301" s="128" t="s">
        <v>556</v>
      </c>
    </row>
    <row r="302" spans="1:16" s="51" customFormat="1" ht="47.25" x14ac:dyDescent="0.25">
      <c r="A302" s="38"/>
      <c r="B302" s="38" t="s">
        <v>130</v>
      </c>
      <c r="C302" s="61">
        <f t="shared" ref="C302" si="655">C303+C304+C305</f>
        <v>9441748</v>
      </c>
      <c r="D302" s="61">
        <f t="shared" ref="D302:J302" si="656">D303+D304+D305</f>
        <v>9441748</v>
      </c>
      <c r="E302" s="128" t="s">
        <v>556</v>
      </c>
      <c r="F302" s="128" t="s">
        <v>556</v>
      </c>
      <c r="G302" s="162">
        <f t="shared" ref="G302" si="657">G303+G304+G305</f>
        <v>0</v>
      </c>
      <c r="H302" s="5" t="s">
        <v>556</v>
      </c>
      <c r="I302" s="5" t="s">
        <v>556</v>
      </c>
      <c r="J302" s="61">
        <f t="shared" si="656"/>
        <v>3104716</v>
      </c>
      <c r="K302" s="61">
        <f t="shared" ref="K302" si="658">K303+K304+K305</f>
        <v>3104716</v>
      </c>
      <c r="L302" s="5" t="s">
        <v>556</v>
      </c>
      <c r="M302" s="5" t="s">
        <v>556</v>
      </c>
      <c r="N302" s="162">
        <f t="shared" ref="N302" si="659">N303+N304+N305</f>
        <v>0</v>
      </c>
      <c r="O302" s="5" t="s">
        <v>556</v>
      </c>
      <c r="P302" s="5" t="s">
        <v>556</v>
      </c>
    </row>
    <row r="303" spans="1:16" ht="110.25" x14ac:dyDescent="0.25">
      <c r="A303" s="4"/>
      <c r="B303" s="4" t="s">
        <v>131</v>
      </c>
      <c r="C303" s="128">
        <f t="shared" ref="C303:C306" si="660">+D303+G303</f>
        <v>3144743</v>
      </c>
      <c r="D303" s="128">
        <v>3144743</v>
      </c>
      <c r="E303" s="128" t="s">
        <v>556</v>
      </c>
      <c r="F303" s="128" t="s">
        <v>556</v>
      </c>
      <c r="G303" s="155">
        <v>0</v>
      </c>
      <c r="H303" s="128" t="s">
        <v>556</v>
      </c>
      <c r="I303" s="128" t="s">
        <v>556</v>
      </c>
      <c r="J303" s="128">
        <f t="shared" ref="J303:J306" si="661">+K303+N303</f>
        <v>1052882</v>
      </c>
      <c r="K303" s="128">
        <v>1052882</v>
      </c>
      <c r="L303" s="128" t="s">
        <v>556</v>
      </c>
      <c r="M303" s="128" t="s">
        <v>556</v>
      </c>
      <c r="N303" s="155">
        <v>0</v>
      </c>
      <c r="O303" s="128" t="s">
        <v>556</v>
      </c>
      <c r="P303" s="128" t="s">
        <v>556</v>
      </c>
    </row>
    <row r="304" spans="1:16" ht="94.5" x14ac:dyDescent="0.25">
      <c r="A304" s="4"/>
      <c r="B304" s="4" t="s">
        <v>132</v>
      </c>
      <c r="C304" s="128">
        <f t="shared" si="660"/>
        <v>3001119</v>
      </c>
      <c r="D304" s="128">
        <v>3001119</v>
      </c>
      <c r="E304" s="128" t="s">
        <v>556</v>
      </c>
      <c r="F304" s="128" t="s">
        <v>556</v>
      </c>
      <c r="G304" s="155">
        <v>0</v>
      </c>
      <c r="H304" s="128" t="s">
        <v>556</v>
      </c>
      <c r="I304" s="128" t="s">
        <v>556</v>
      </c>
      <c r="J304" s="128">
        <f t="shared" si="661"/>
        <v>1004900</v>
      </c>
      <c r="K304" s="128">
        <v>1004900</v>
      </c>
      <c r="L304" s="128" t="s">
        <v>556</v>
      </c>
      <c r="M304" s="128" t="s">
        <v>556</v>
      </c>
      <c r="N304" s="155">
        <v>0</v>
      </c>
      <c r="O304" s="128" t="s">
        <v>556</v>
      </c>
      <c r="P304" s="128" t="s">
        <v>556</v>
      </c>
    </row>
    <row r="305" spans="1:16" ht="110.25" x14ac:dyDescent="0.25">
      <c r="A305" s="59"/>
      <c r="B305" s="59" t="s">
        <v>133</v>
      </c>
      <c r="C305" s="128">
        <f t="shared" si="660"/>
        <v>3295886</v>
      </c>
      <c r="D305" s="128">
        <v>3295886</v>
      </c>
      <c r="E305" s="128" t="s">
        <v>556</v>
      </c>
      <c r="F305" s="128" t="s">
        <v>556</v>
      </c>
      <c r="G305" s="155">
        <v>0</v>
      </c>
      <c r="H305" s="128" t="s">
        <v>556</v>
      </c>
      <c r="I305" s="128" t="s">
        <v>556</v>
      </c>
      <c r="J305" s="128">
        <f t="shared" si="661"/>
        <v>1046934</v>
      </c>
      <c r="K305" s="128">
        <v>1046934</v>
      </c>
      <c r="L305" s="128" t="s">
        <v>556</v>
      </c>
      <c r="M305" s="128" t="s">
        <v>556</v>
      </c>
      <c r="N305" s="155">
        <v>0</v>
      </c>
      <c r="O305" s="128" t="s">
        <v>556</v>
      </c>
      <c r="P305" s="128" t="s">
        <v>556</v>
      </c>
    </row>
    <row r="306" spans="1:16" ht="173.25" x14ac:dyDescent="0.25">
      <c r="A306" s="59"/>
      <c r="B306" s="59" t="s">
        <v>134</v>
      </c>
      <c r="C306" s="128">
        <f t="shared" si="660"/>
        <v>1907252</v>
      </c>
      <c r="D306" s="128">
        <v>1907252</v>
      </c>
      <c r="E306" s="128" t="s">
        <v>556</v>
      </c>
      <c r="F306" s="128" t="s">
        <v>556</v>
      </c>
      <c r="G306" s="155">
        <v>0</v>
      </c>
      <c r="H306" s="128" t="s">
        <v>556</v>
      </c>
      <c r="I306" s="128" t="s">
        <v>556</v>
      </c>
      <c r="J306" s="128">
        <f t="shared" si="661"/>
        <v>640659</v>
      </c>
      <c r="K306" s="128">
        <v>640659</v>
      </c>
      <c r="L306" s="128" t="s">
        <v>556</v>
      </c>
      <c r="M306" s="128" t="s">
        <v>556</v>
      </c>
      <c r="N306" s="155">
        <v>0</v>
      </c>
      <c r="O306" s="128" t="s">
        <v>556</v>
      </c>
      <c r="P306" s="128" t="s">
        <v>556</v>
      </c>
    </row>
    <row r="307" spans="1:16" s="26" customFormat="1" ht="63" x14ac:dyDescent="0.25">
      <c r="A307" s="25"/>
      <c r="B307" s="25" t="s">
        <v>135</v>
      </c>
      <c r="C307" s="61">
        <f t="shared" ref="C307" si="662">C308+C309+C310+C311+C312+C313</f>
        <v>5720173</v>
      </c>
      <c r="D307" s="61">
        <f t="shared" ref="D307:J307" si="663">D308+D309+D310+D311+D312+D313</f>
        <v>5720173</v>
      </c>
      <c r="E307" s="128" t="s">
        <v>556</v>
      </c>
      <c r="F307" s="128" t="s">
        <v>556</v>
      </c>
      <c r="G307" s="162">
        <f t="shared" ref="G307" si="664">G308+G309+G310+G311+G312+G313</f>
        <v>0</v>
      </c>
      <c r="H307" s="5" t="s">
        <v>556</v>
      </c>
      <c r="I307" s="5" t="s">
        <v>556</v>
      </c>
      <c r="J307" s="61">
        <f t="shared" si="663"/>
        <v>2085914</v>
      </c>
      <c r="K307" s="61">
        <f t="shared" ref="K307" si="665">K308+K309+K310+K311+K312+K313</f>
        <v>2085914</v>
      </c>
      <c r="L307" s="5" t="s">
        <v>556</v>
      </c>
      <c r="M307" s="5" t="s">
        <v>556</v>
      </c>
      <c r="N307" s="162">
        <f t="shared" ref="N307" si="666">N308+N309+N310+N311+N312+N313</f>
        <v>0</v>
      </c>
      <c r="O307" s="5" t="s">
        <v>556</v>
      </c>
      <c r="P307" s="5" t="s">
        <v>556</v>
      </c>
    </row>
    <row r="308" spans="1:16" ht="63" x14ac:dyDescent="0.25">
      <c r="A308" s="28"/>
      <c r="B308" s="28" t="s">
        <v>136</v>
      </c>
      <c r="C308" s="128">
        <f t="shared" ref="C308:C315" si="667">+D308+G308</f>
        <v>739463</v>
      </c>
      <c r="D308" s="128">
        <v>739463</v>
      </c>
      <c r="E308" s="128" t="s">
        <v>556</v>
      </c>
      <c r="F308" s="128" t="s">
        <v>556</v>
      </c>
      <c r="G308" s="155">
        <v>0</v>
      </c>
      <c r="H308" s="128" t="s">
        <v>556</v>
      </c>
      <c r="I308" s="128" t="s">
        <v>556</v>
      </c>
      <c r="J308" s="128">
        <f t="shared" ref="J308:J315" si="668">+K308+N308</f>
        <v>238500</v>
      </c>
      <c r="K308" s="128">
        <v>238500</v>
      </c>
      <c r="L308" s="128" t="s">
        <v>556</v>
      </c>
      <c r="M308" s="128" t="s">
        <v>556</v>
      </c>
      <c r="N308" s="155">
        <v>0</v>
      </c>
      <c r="O308" s="128" t="s">
        <v>556</v>
      </c>
      <c r="P308" s="128" t="s">
        <v>556</v>
      </c>
    </row>
    <row r="309" spans="1:16" ht="63" x14ac:dyDescent="0.25">
      <c r="A309" s="28"/>
      <c r="B309" s="28" t="s">
        <v>137</v>
      </c>
      <c r="C309" s="128">
        <f t="shared" si="667"/>
        <v>8164</v>
      </c>
      <c r="D309" s="128">
        <v>8164</v>
      </c>
      <c r="E309" s="128" t="s">
        <v>556</v>
      </c>
      <c r="F309" s="128" t="s">
        <v>556</v>
      </c>
      <c r="G309" s="155">
        <v>0</v>
      </c>
      <c r="H309" s="128" t="s">
        <v>556</v>
      </c>
      <c r="I309" s="128" t="s">
        <v>556</v>
      </c>
      <c r="J309" s="128">
        <f t="shared" si="668"/>
        <v>3068</v>
      </c>
      <c r="K309" s="128">
        <v>3068</v>
      </c>
      <c r="L309" s="128" t="s">
        <v>556</v>
      </c>
      <c r="M309" s="128" t="s">
        <v>556</v>
      </c>
      <c r="N309" s="155">
        <v>0</v>
      </c>
      <c r="O309" s="128" t="s">
        <v>556</v>
      </c>
      <c r="P309" s="128" t="s">
        <v>556</v>
      </c>
    </row>
    <row r="310" spans="1:16" ht="63" x14ac:dyDescent="0.25">
      <c r="A310" s="28"/>
      <c r="B310" s="28" t="s">
        <v>138</v>
      </c>
      <c r="C310" s="128">
        <f t="shared" si="667"/>
        <v>15850</v>
      </c>
      <c r="D310" s="128">
        <v>15850</v>
      </c>
      <c r="E310" s="128" t="s">
        <v>556</v>
      </c>
      <c r="F310" s="128" t="s">
        <v>556</v>
      </c>
      <c r="G310" s="155">
        <v>0</v>
      </c>
      <c r="H310" s="128" t="s">
        <v>556</v>
      </c>
      <c r="I310" s="128" t="s">
        <v>556</v>
      </c>
      <c r="J310" s="128">
        <f t="shared" si="668"/>
        <v>5113</v>
      </c>
      <c r="K310" s="128">
        <v>5113</v>
      </c>
      <c r="L310" s="128" t="s">
        <v>556</v>
      </c>
      <c r="M310" s="128" t="s">
        <v>556</v>
      </c>
      <c r="N310" s="155">
        <v>0</v>
      </c>
      <c r="O310" s="128" t="s">
        <v>556</v>
      </c>
      <c r="P310" s="128" t="s">
        <v>556</v>
      </c>
    </row>
    <row r="311" spans="1:16" ht="173.25" x14ac:dyDescent="0.25">
      <c r="A311" s="28"/>
      <c r="B311" s="28" t="s">
        <v>139</v>
      </c>
      <c r="C311" s="128">
        <f t="shared" si="667"/>
        <v>2847641</v>
      </c>
      <c r="D311" s="128">
        <v>2847641</v>
      </c>
      <c r="E311" s="128" t="s">
        <v>556</v>
      </c>
      <c r="F311" s="128" t="s">
        <v>556</v>
      </c>
      <c r="G311" s="155">
        <v>0</v>
      </c>
      <c r="H311" s="128" t="s">
        <v>556</v>
      </c>
      <c r="I311" s="128" t="s">
        <v>556</v>
      </c>
      <c r="J311" s="128">
        <f t="shared" si="668"/>
        <v>1174064</v>
      </c>
      <c r="K311" s="128">
        <v>1174064</v>
      </c>
      <c r="L311" s="128" t="s">
        <v>556</v>
      </c>
      <c r="M311" s="128" t="s">
        <v>556</v>
      </c>
      <c r="N311" s="155">
        <v>0</v>
      </c>
      <c r="O311" s="128" t="s">
        <v>556</v>
      </c>
      <c r="P311" s="128" t="s">
        <v>556</v>
      </c>
    </row>
    <row r="312" spans="1:16" ht="94.5" x14ac:dyDescent="0.25">
      <c r="A312" s="28"/>
      <c r="B312" s="28" t="s">
        <v>140</v>
      </c>
      <c r="C312" s="128">
        <f t="shared" si="667"/>
        <v>2106191</v>
      </c>
      <c r="D312" s="128">
        <v>2106191</v>
      </c>
      <c r="E312" s="128" t="s">
        <v>556</v>
      </c>
      <c r="F312" s="128" t="s">
        <v>556</v>
      </c>
      <c r="G312" s="155">
        <v>0</v>
      </c>
      <c r="H312" s="128" t="s">
        <v>556</v>
      </c>
      <c r="I312" s="128" t="s">
        <v>556</v>
      </c>
      <c r="J312" s="128">
        <f t="shared" si="668"/>
        <v>664453</v>
      </c>
      <c r="K312" s="128">
        <v>664453</v>
      </c>
      <c r="L312" s="128" t="s">
        <v>556</v>
      </c>
      <c r="M312" s="128" t="s">
        <v>556</v>
      </c>
      <c r="N312" s="155">
        <v>0</v>
      </c>
      <c r="O312" s="128" t="s">
        <v>556</v>
      </c>
      <c r="P312" s="128" t="s">
        <v>556</v>
      </c>
    </row>
    <row r="313" spans="1:16" ht="78.75" x14ac:dyDescent="0.25">
      <c r="A313" s="28"/>
      <c r="B313" s="28" t="s">
        <v>152</v>
      </c>
      <c r="C313" s="128">
        <f t="shared" si="667"/>
        <v>2864</v>
      </c>
      <c r="D313" s="128">
        <v>2864</v>
      </c>
      <c r="E313" s="128" t="s">
        <v>556</v>
      </c>
      <c r="F313" s="128" t="s">
        <v>556</v>
      </c>
      <c r="G313" s="155">
        <v>0</v>
      </c>
      <c r="H313" s="128" t="s">
        <v>556</v>
      </c>
      <c r="I313" s="128" t="s">
        <v>556</v>
      </c>
      <c r="J313" s="128">
        <f t="shared" si="668"/>
        <v>716</v>
      </c>
      <c r="K313" s="128">
        <v>716</v>
      </c>
      <c r="L313" s="128" t="s">
        <v>556</v>
      </c>
      <c r="M313" s="128" t="s">
        <v>556</v>
      </c>
      <c r="N313" s="155">
        <v>0</v>
      </c>
      <c r="O313" s="128" t="s">
        <v>556</v>
      </c>
      <c r="P313" s="128" t="s">
        <v>556</v>
      </c>
    </row>
    <row r="314" spans="1:16" ht="63" x14ac:dyDescent="0.25">
      <c r="A314" s="28"/>
      <c r="B314" s="28" t="s">
        <v>153</v>
      </c>
      <c r="C314" s="128">
        <f t="shared" si="667"/>
        <v>3853742</v>
      </c>
      <c r="D314" s="128">
        <v>3853742</v>
      </c>
      <c r="E314" s="128" t="s">
        <v>556</v>
      </c>
      <c r="F314" s="128" t="s">
        <v>556</v>
      </c>
      <c r="G314" s="155">
        <v>0</v>
      </c>
      <c r="H314" s="128" t="s">
        <v>556</v>
      </c>
      <c r="I314" s="128" t="s">
        <v>556</v>
      </c>
      <c r="J314" s="128">
        <f t="shared" si="668"/>
        <v>1288063</v>
      </c>
      <c r="K314" s="128">
        <v>1288063</v>
      </c>
      <c r="L314" s="128" t="s">
        <v>556</v>
      </c>
      <c r="M314" s="128" t="s">
        <v>556</v>
      </c>
      <c r="N314" s="155">
        <v>0</v>
      </c>
      <c r="O314" s="128" t="s">
        <v>556</v>
      </c>
      <c r="P314" s="128" t="s">
        <v>556</v>
      </c>
    </row>
    <row r="315" spans="1:16" ht="47.25" x14ac:dyDescent="0.25">
      <c r="A315" s="28"/>
      <c r="B315" s="28" t="s">
        <v>154</v>
      </c>
      <c r="C315" s="128">
        <f t="shared" si="667"/>
        <v>19424063</v>
      </c>
      <c r="D315" s="128">
        <v>19424063</v>
      </c>
      <c r="E315" s="128" t="s">
        <v>556</v>
      </c>
      <c r="F315" s="128" t="s">
        <v>556</v>
      </c>
      <c r="G315" s="155">
        <v>0</v>
      </c>
      <c r="H315" s="128" t="s">
        <v>556</v>
      </c>
      <c r="I315" s="128" t="s">
        <v>556</v>
      </c>
      <c r="J315" s="128">
        <f t="shared" si="668"/>
        <v>6498038</v>
      </c>
      <c r="K315" s="128">
        <v>6498038</v>
      </c>
      <c r="L315" s="128" t="s">
        <v>556</v>
      </c>
      <c r="M315" s="128" t="s">
        <v>556</v>
      </c>
      <c r="N315" s="155">
        <v>0</v>
      </c>
      <c r="O315" s="128" t="s">
        <v>556</v>
      </c>
      <c r="P315" s="128" t="s">
        <v>556</v>
      </c>
    </row>
    <row r="316" spans="1:16" x14ac:dyDescent="0.25">
      <c r="A316" s="25" t="s">
        <v>260</v>
      </c>
      <c r="B316" s="25" t="s">
        <v>141</v>
      </c>
      <c r="C316" s="136">
        <f t="shared" ref="C316:P320" si="669">C317</f>
        <v>19459549</v>
      </c>
      <c r="D316" s="136">
        <f t="shared" si="669"/>
        <v>236141</v>
      </c>
      <c r="E316" s="128" t="str">
        <f t="shared" si="669"/>
        <v>x</v>
      </c>
      <c r="F316" s="128" t="str">
        <f t="shared" si="669"/>
        <v>x</v>
      </c>
      <c r="G316" s="161">
        <f t="shared" si="669"/>
        <v>19223408</v>
      </c>
      <c r="H316" s="128" t="str">
        <f t="shared" si="669"/>
        <v>x</v>
      </c>
      <c r="I316" s="128" t="str">
        <f t="shared" si="669"/>
        <v>x</v>
      </c>
      <c r="J316" s="136">
        <f t="shared" si="669"/>
        <v>1460429</v>
      </c>
      <c r="K316" s="136">
        <f t="shared" si="669"/>
        <v>76173</v>
      </c>
      <c r="L316" s="128" t="str">
        <f t="shared" si="669"/>
        <v>x</v>
      </c>
      <c r="M316" s="128" t="str">
        <f t="shared" si="669"/>
        <v>x</v>
      </c>
      <c r="N316" s="161">
        <f t="shared" si="669"/>
        <v>1384256</v>
      </c>
      <c r="O316" s="128" t="str">
        <f t="shared" si="669"/>
        <v>x</v>
      </c>
      <c r="P316" s="128" t="str">
        <f t="shared" si="669"/>
        <v>x</v>
      </c>
    </row>
    <row r="317" spans="1:16" x14ac:dyDescent="0.25">
      <c r="A317" s="25" t="s">
        <v>261</v>
      </c>
      <c r="B317" s="25" t="s">
        <v>2</v>
      </c>
      <c r="C317" s="136">
        <f t="shared" si="669"/>
        <v>19459549</v>
      </c>
      <c r="D317" s="136">
        <f t="shared" si="669"/>
        <v>236141</v>
      </c>
      <c r="E317" s="128" t="str">
        <f t="shared" si="669"/>
        <v>x</v>
      </c>
      <c r="F317" s="128" t="str">
        <f t="shared" si="669"/>
        <v>x</v>
      </c>
      <c r="G317" s="161">
        <f t="shared" si="669"/>
        <v>19223408</v>
      </c>
      <c r="H317" s="128" t="str">
        <f t="shared" si="669"/>
        <v>x</v>
      </c>
      <c r="I317" s="128" t="str">
        <f t="shared" si="669"/>
        <v>x</v>
      </c>
      <c r="J317" s="136">
        <f t="shared" si="669"/>
        <v>1460429</v>
      </c>
      <c r="K317" s="136">
        <f t="shared" si="669"/>
        <v>76173</v>
      </c>
      <c r="L317" s="128" t="str">
        <f t="shared" si="669"/>
        <v>x</v>
      </c>
      <c r="M317" s="128" t="str">
        <f t="shared" si="669"/>
        <v>x</v>
      </c>
      <c r="N317" s="161">
        <f t="shared" si="669"/>
        <v>1384256</v>
      </c>
      <c r="O317" s="128" t="str">
        <f t="shared" si="669"/>
        <v>x</v>
      </c>
      <c r="P317" s="128" t="str">
        <f t="shared" si="669"/>
        <v>x</v>
      </c>
    </row>
    <row r="318" spans="1:16" ht="31.5" x14ac:dyDescent="0.25">
      <c r="A318" s="25" t="s">
        <v>262</v>
      </c>
      <c r="B318" s="25" t="s">
        <v>332</v>
      </c>
      <c r="C318" s="120">
        <f t="shared" si="669"/>
        <v>19459549</v>
      </c>
      <c r="D318" s="120">
        <f t="shared" si="669"/>
        <v>236141</v>
      </c>
      <c r="E318" s="128" t="str">
        <f t="shared" si="669"/>
        <v>x</v>
      </c>
      <c r="F318" s="128" t="str">
        <f t="shared" si="669"/>
        <v>x</v>
      </c>
      <c r="G318" s="152">
        <f t="shared" si="669"/>
        <v>19223408</v>
      </c>
      <c r="H318" s="121" t="str">
        <f t="shared" si="669"/>
        <v>x</v>
      </c>
      <c r="I318" s="121" t="str">
        <f t="shared" si="669"/>
        <v>x</v>
      </c>
      <c r="J318" s="120">
        <f t="shared" si="669"/>
        <v>1460429</v>
      </c>
      <c r="K318" s="120">
        <f t="shared" si="669"/>
        <v>76173</v>
      </c>
      <c r="L318" s="121" t="str">
        <f t="shared" si="669"/>
        <v>x</v>
      </c>
      <c r="M318" s="121" t="str">
        <f t="shared" si="669"/>
        <v>x</v>
      </c>
      <c r="N318" s="152">
        <f t="shared" si="669"/>
        <v>1384256</v>
      </c>
      <c r="O318" s="121" t="str">
        <f t="shared" si="669"/>
        <v>x</v>
      </c>
      <c r="P318" s="121" t="str">
        <f t="shared" si="669"/>
        <v>x</v>
      </c>
    </row>
    <row r="319" spans="1:16" ht="31.5" x14ac:dyDescent="0.25">
      <c r="A319" s="25" t="s">
        <v>263</v>
      </c>
      <c r="B319" s="25" t="s">
        <v>142</v>
      </c>
      <c r="C319" s="136">
        <f t="shared" ref="C319:N319" si="670">C320</f>
        <v>19459549</v>
      </c>
      <c r="D319" s="136">
        <f t="shared" si="670"/>
        <v>236141</v>
      </c>
      <c r="E319" s="128" t="str">
        <f t="shared" si="669"/>
        <v>x</v>
      </c>
      <c r="F319" s="128" t="str">
        <f t="shared" si="669"/>
        <v>x</v>
      </c>
      <c r="G319" s="161">
        <f t="shared" si="670"/>
        <v>19223408</v>
      </c>
      <c r="H319" s="128" t="str">
        <f t="shared" si="669"/>
        <v>x</v>
      </c>
      <c r="I319" s="128" t="str">
        <f t="shared" si="669"/>
        <v>x</v>
      </c>
      <c r="J319" s="136">
        <f t="shared" si="670"/>
        <v>1460429</v>
      </c>
      <c r="K319" s="136">
        <f t="shared" si="670"/>
        <v>76173</v>
      </c>
      <c r="L319" s="128" t="str">
        <f t="shared" si="669"/>
        <v>x</v>
      </c>
      <c r="M319" s="128" t="str">
        <f t="shared" si="669"/>
        <v>x</v>
      </c>
      <c r="N319" s="161">
        <f t="shared" si="670"/>
        <v>1384256</v>
      </c>
      <c r="O319" s="128" t="str">
        <f t="shared" si="669"/>
        <v>x</v>
      </c>
      <c r="P319" s="128" t="str">
        <f t="shared" si="669"/>
        <v>x</v>
      </c>
    </row>
    <row r="320" spans="1:16" ht="31.5" x14ac:dyDescent="0.25">
      <c r="A320" s="25" t="s">
        <v>264</v>
      </c>
      <c r="B320" s="25" t="s">
        <v>143</v>
      </c>
      <c r="C320" s="136">
        <f t="shared" ref="C320" si="671">C322+C324+C326</f>
        <v>19459549</v>
      </c>
      <c r="D320" s="136">
        <f t="shared" ref="D320:J320" si="672">D322+D324+D326</f>
        <v>236141</v>
      </c>
      <c r="E320" s="128" t="str">
        <f t="shared" si="669"/>
        <v>x</v>
      </c>
      <c r="F320" s="128" t="str">
        <f t="shared" si="669"/>
        <v>x</v>
      </c>
      <c r="G320" s="161">
        <f t="shared" ref="G320" si="673">G322+G324+G326</f>
        <v>19223408</v>
      </c>
      <c r="H320" s="128" t="str">
        <f t="shared" si="669"/>
        <v>x</v>
      </c>
      <c r="I320" s="128" t="str">
        <f t="shared" si="669"/>
        <v>x</v>
      </c>
      <c r="J320" s="136">
        <f t="shared" si="672"/>
        <v>1460429</v>
      </c>
      <c r="K320" s="136">
        <f t="shared" ref="K320" si="674">K322+K324+K326</f>
        <v>76173</v>
      </c>
      <c r="L320" s="128" t="str">
        <f t="shared" si="669"/>
        <v>x</v>
      </c>
      <c r="M320" s="128" t="str">
        <f t="shared" si="669"/>
        <v>x</v>
      </c>
      <c r="N320" s="161">
        <f t="shared" ref="N320" si="675">N322+N324+N326</f>
        <v>1384256</v>
      </c>
      <c r="O320" s="128" t="str">
        <f t="shared" si="669"/>
        <v>x</v>
      </c>
      <c r="P320" s="128" t="str">
        <f t="shared" si="669"/>
        <v>x</v>
      </c>
    </row>
    <row r="321" spans="1:16" x14ac:dyDescent="0.25">
      <c r="A321" s="25" t="s">
        <v>265</v>
      </c>
      <c r="B321" s="25" t="s">
        <v>144</v>
      </c>
      <c r="C321" s="136">
        <f t="shared" ref="C321:P321" si="676">C322</f>
        <v>12579452</v>
      </c>
      <c r="D321" s="136">
        <f t="shared" si="676"/>
        <v>158981</v>
      </c>
      <c r="E321" s="128" t="str">
        <f t="shared" si="676"/>
        <v>x</v>
      </c>
      <c r="F321" s="128" t="str">
        <f t="shared" si="676"/>
        <v>x</v>
      </c>
      <c r="G321" s="161">
        <f t="shared" si="676"/>
        <v>12420471</v>
      </c>
      <c r="H321" s="128" t="str">
        <f t="shared" si="676"/>
        <v>x</v>
      </c>
      <c r="I321" s="128" t="str">
        <f t="shared" si="676"/>
        <v>x</v>
      </c>
      <c r="J321" s="136">
        <f t="shared" si="676"/>
        <v>1006088</v>
      </c>
      <c r="K321" s="136">
        <f t="shared" si="676"/>
        <v>56024</v>
      </c>
      <c r="L321" s="128" t="str">
        <f t="shared" si="676"/>
        <v>x</v>
      </c>
      <c r="M321" s="128" t="str">
        <f t="shared" si="676"/>
        <v>x</v>
      </c>
      <c r="N321" s="161">
        <f t="shared" si="676"/>
        <v>950064</v>
      </c>
      <c r="O321" s="128" t="str">
        <f t="shared" si="676"/>
        <v>x</v>
      </c>
      <c r="P321" s="128" t="str">
        <f t="shared" si="676"/>
        <v>x</v>
      </c>
    </row>
    <row r="322" spans="1:16" ht="31.5" x14ac:dyDescent="0.25">
      <c r="A322" s="28" t="s">
        <v>266</v>
      </c>
      <c r="B322" s="28" t="s">
        <v>549</v>
      </c>
      <c r="C322" s="128">
        <f t="shared" ref="C322:C326" si="677">+D322+G322</f>
        <v>12579452</v>
      </c>
      <c r="D322" s="128">
        <v>158981</v>
      </c>
      <c r="E322" s="128" t="s">
        <v>556</v>
      </c>
      <c r="F322" s="128" t="s">
        <v>556</v>
      </c>
      <c r="G322" s="155">
        <v>12420471</v>
      </c>
      <c r="H322" s="128" t="s">
        <v>556</v>
      </c>
      <c r="I322" s="128" t="s">
        <v>556</v>
      </c>
      <c r="J322" s="128">
        <f t="shared" ref="J322:J326" si="678">+K322+N322</f>
        <v>1006088</v>
      </c>
      <c r="K322" s="128">
        <v>56024</v>
      </c>
      <c r="L322" s="128" t="s">
        <v>556</v>
      </c>
      <c r="M322" s="128" t="s">
        <v>556</v>
      </c>
      <c r="N322" s="155">
        <v>950064</v>
      </c>
      <c r="O322" s="128" t="s">
        <v>556</v>
      </c>
      <c r="P322" s="128" t="s">
        <v>556</v>
      </c>
    </row>
    <row r="323" spans="1:16" x14ac:dyDescent="0.25">
      <c r="A323" s="48"/>
      <c r="B323" s="48" t="s">
        <v>550</v>
      </c>
      <c r="C323" s="128">
        <f t="shared" si="677"/>
        <v>158981</v>
      </c>
      <c r="D323" s="128">
        <v>158981</v>
      </c>
      <c r="E323" s="135" t="s">
        <v>556</v>
      </c>
      <c r="F323" s="135" t="s">
        <v>556</v>
      </c>
      <c r="G323" s="155">
        <v>0</v>
      </c>
      <c r="H323" s="135" t="s">
        <v>556</v>
      </c>
      <c r="I323" s="135" t="s">
        <v>556</v>
      </c>
      <c r="J323" s="128">
        <f t="shared" si="678"/>
        <v>56024</v>
      </c>
      <c r="K323" s="128">
        <v>56024</v>
      </c>
      <c r="L323" s="135" t="s">
        <v>556</v>
      </c>
      <c r="M323" s="135" t="s">
        <v>556</v>
      </c>
      <c r="N323" s="155">
        <v>0</v>
      </c>
      <c r="O323" s="135" t="s">
        <v>556</v>
      </c>
      <c r="P323" s="135" t="s">
        <v>556</v>
      </c>
    </row>
    <row r="324" spans="1:16" x14ac:dyDescent="0.25">
      <c r="A324" s="28" t="s">
        <v>267</v>
      </c>
      <c r="B324" s="28" t="s">
        <v>551</v>
      </c>
      <c r="C324" s="128">
        <f t="shared" si="677"/>
        <v>6880097</v>
      </c>
      <c r="D324" s="128">
        <v>77160</v>
      </c>
      <c r="E324" s="128" t="s">
        <v>556</v>
      </c>
      <c r="F324" s="128" t="s">
        <v>556</v>
      </c>
      <c r="G324" s="155">
        <v>6802937</v>
      </c>
      <c r="H324" s="128" t="s">
        <v>556</v>
      </c>
      <c r="I324" s="128" t="s">
        <v>556</v>
      </c>
      <c r="J324" s="128">
        <f t="shared" si="678"/>
        <v>454341</v>
      </c>
      <c r="K324" s="128">
        <v>20149</v>
      </c>
      <c r="L324" s="128" t="s">
        <v>556</v>
      </c>
      <c r="M324" s="128" t="s">
        <v>556</v>
      </c>
      <c r="N324" s="155">
        <v>434192</v>
      </c>
      <c r="O324" s="128" t="s">
        <v>556</v>
      </c>
      <c r="P324" s="128" t="s">
        <v>556</v>
      </c>
    </row>
    <row r="325" spans="1:16" x14ac:dyDescent="0.25">
      <c r="A325" s="48"/>
      <c r="B325" s="48" t="s">
        <v>550</v>
      </c>
      <c r="C325" s="128">
        <f t="shared" si="677"/>
        <v>77160</v>
      </c>
      <c r="D325" s="128">
        <v>77160</v>
      </c>
      <c r="E325" s="135" t="s">
        <v>556</v>
      </c>
      <c r="F325" s="135" t="s">
        <v>556</v>
      </c>
      <c r="G325" s="155">
        <v>0</v>
      </c>
      <c r="H325" s="135" t="s">
        <v>556</v>
      </c>
      <c r="I325" s="135" t="s">
        <v>556</v>
      </c>
      <c r="J325" s="128">
        <f t="shared" si="678"/>
        <v>20149</v>
      </c>
      <c r="K325" s="128">
        <v>20149</v>
      </c>
      <c r="L325" s="135" t="s">
        <v>556</v>
      </c>
      <c r="M325" s="135" t="s">
        <v>556</v>
      </c>
      <c r="N325" s="155">
        <v>0</v>
      </c>
      <c r="O325" s="135" t="s">
        <v>556</v>
      </c>
      <c r="P325" s="135" t="s">
        <v>556</v>
      </c>
    </row>
    <row r="326" spans="1:16" ht="31.5" x14ac:dyDescent="0.25">
      <c r="A326" s="28"/>
      <c r="B326" s="59" t="s">
        <v>286</v>
      </c>
      <c r="C326" s="128">
        <f t="shared" si="677"/>
        <v>0</v>
      </c>
      <c r="D326" s="128"/>
      <c r="E326" s="128" t="s">
        <v>556</v>
      </c>
      <c r="F326" s="128" t="s">
        <v>556</v>
      </c>
      <c r="G326" s="155">
        <v>0</v>
      </c>
      <c r="H326" s="128" t="s">
        <v>556</v>
      </c>
      <c r="I326" s="128" t="s">
        <v>556</v>
      </c>
      <c r="J326" s="128">
        <f t="shared" si="678"/>
        <v>0</v>
      </c>
      <c r="K326" s="128"/>
      <c r="L326" s="128" t="s">
        <v>556</v>
      </c>
      <c r="M326" s="128" t="s">
        <v>556</v>
      </c>
      <c r="N326" s="155">
        <v>0</v>
      </c>
      <c r="O326" s="128" t="s">
        <v>556</v>
      </c>
      <c r="P326" s="128" t="s">
        <v>556</v>
      </c>
    </row>
    <row r="327" spans="1:16" ht="31.5" x14ac:dyDescent="0.25">
      <c r="A327" s="25" t="s">
        <v>268</v>
      </c>
      <c r="B327" s="25" t="s">
        <v>6</v>
      </c>
      <c r="C327" s="130">
        <f>C328</f>
        <v>0</v>
      </c>
      <c r="D327" s="130">
        <f t="shared" ref="D327:N327" si="679">D328</f>
        <v>0</v>
      </c>
      <c r="E327" s="128" t="s">
        <v>556</v>
      </c>
      <c r="F327" s="128" t="s">
        <v>556</v>
      </c>
      <c r="G327" s="159">
        <f t="shared" si="679"/>
        <v>0</v>
      </c>
      <c r="H327" s="130" t="s">
        <v>556</v>
      </c>
      <c r="I327" s="130" t="s">
        <v>556</v>
      </c>
      <c r="J327" s="130">
        <f t="shared" si="679"/>
        <v>0</v>
      </c>
      <c r="K327" s="130">
        <f t="shared" si="679"/>
        <v>0</v>
      </c>
      <c r="L327" s="130" t="s">
        <v>556</v>
      </c>
      <c r="M327" s="130" t="s">
        <v>556</v>
      </c>
      <c r="N327" s="159">
        <f t="shared" si="679"/>
        <v>0</v>
      </c>
      <c r="O327" s="130" t="s">
        <v>556</v>
      </c>
      <c r="P327" s="130" t="s">
        <v>556</v>
      </c>
    </row>
    <row r="328" spans="1:16" s="26" customFormat="1" ht="31.5" x14ac:dyDescent="0.25">
      <c r="A328" s="25" t="s">
        <v>269</v>
      </c>
      <c r="B328" s="25" t="s">
        <v>147</v>
      </c>
      <c r="C328" s="126">
        <f t="shared" ref="C328" si="680">+C329+C330</f>
        <v>0</v>
      </c>
      <c r="D328" s="126">
        <f t="shared" ref="D328:J328" si="681">+D329+D330</f>
        <v>0</v>
      </c>
      <c r="E328" s="128" t="s">
        <v>556</v>
      </c>
      <c r="F328" s="128" t="s">
        <v>556</v>
      </c>
      <c r="G328" s="154">
        <f t="shared" ref="G328" si="682">+G329+G330</f>
        <v>0</v>
      </c>
      <c r="H328" s="127" t="s">
        <v>556</v>
      </c>
      <c r="I328" s="127" t="s">
        <v>556</v>
      </c>
      <c r="J328" s="126">
        <f t="shared" si="681"/>
        <v>0</v>
      </c>
      <c r="K328" s="126">
        <f t="shared" ref="K328" si="683">+K329+K330</f>
        <v>0</v>
      </c>
      <c r="L328" s="127" t="s">
        <v>556</v>
      </c>
      <c r="M328" s="127" t="s">
        <v>556</v>
      </c>
      <c r="N328" s="154">
        <f t="shared" ref="N328" si="684">+N329+N330</f>
        <v>0</v>
      </c>
      <c r="O328" s="127" t="s">
        <v>556</v>
      </c>
      <c r="P328" s="127" t="s">
        <v>556</v>
      </c>
    </row>
    <row r="329" spans="1:16" ht="31.5" x14ac:dyDescent="0.25">
      <c r="A329" s="28" t="s">
        <v>270</v>
      </c>
      <c r="B329" s="28" t="s">
        <v>145</v>
      </c>
      <c r="C329" s="128">
        <f t="shared" ref="C329:C330" si="685">+D329+G329</f>
        <v>0</v>
      </c>
      <c r="D329" s="128">
        <v>0</v>
      </c>
      <c r="E329" s="128" t="s">
        <v>556</v>
      </c>
      <c r="F329" s="128" t="s">
        <v>556</v>
      </c>
      <c r="G329" s="155">
        <v>0</v>
      </c>
      <c r="H329" s="128" t="s">
        <v>556</v>
      </c>
      <c r="I329" s="128" t="s">
        <v>556</v>
      </c>
      <c r="J329" s="128">
        <f t="shared" ref="J329:J330" si="686">+K329+N329</f>
        <v>0</v>
      </c>
      <c r="K329" s="128"/>
      <c r="L329" s="128" t="s">
        <v>556</v>
      </c>
      <c r="M329" s="128" t="s">
        <v>556</v>
      </c>
      <c r="N329" s="155">
        <v>0</v>
      </c>
      <c r="O329" s="128" t="s">
        <v>556</v>
      </c>
      <c r="P329" s="128" t="s">
        <v>556</v>
      </c>
    </row>
    <row r="330" spans="1:16" ht="31.5" x14ac:dyDescent="0.25">
      <c r="A330" s="28" t="s">
        <v>271</v>
      </c>
      <c r="B330" s="28" t="s">
        <v>146</v>
      </c>
      <c r="C330" s="128">
        <f t="shared" si="685"/>
        <v>0</v>
      </c>
      <c r="D330" s="128">
        <v>0</v>
      </c>
      <c r="E330" s="128" t="s">
        <v>556</v>
      </c>
      <c r="F330" s="128" t="s">
        <v>556</v>
      </c>
      <c r="G330" s="155">
        <v>0</v>
      </c>
      <c r="H330" s="128" t="s">
        <v>556</v>
      </c>
      <c r="I330" s="128" t="s">
        <v>556</v>
      </c>
      <c r="J330" s="128">
        <f t="shared" si="686"/>
        <v>0</v>
      </c>
      <c r="K330" s="128"/>
      <c r="L330" s="128" t="s">
        <v>556</v>
      </c>
      <c r="M330" s="128" t="s">
        <v>556</v>
      </c>
      <c r="N330" s="155">
        <v>0</v>
      </c>
      <c r="O330" s="128" t="s">
        <v>556</v>
      </c>
      <c r="P330" s="128" t="s">
        <v>556</v>
      </c>
    </row>
    <row r="331" spans="1:16" ht="47.25" x14ac:dyDescent="0.25">
      <c r="A331" s="25" t="s">
        <v>272</v>
      </c>
      <c r="B331" s="25" t="s">
        <v>9</v>
      </c>
      <c r="C331" s="126">
        <f t="shared" ref="C331" si="687">+C332+C333</f>
        <v>0</v>
      </c>
      <c r="D331" s="126">
        <f t="shared" ref="D331:J331" si="688">+D332+D333</f>
        <v>0</v>
      </c>
      <c r="E331" s="128" t="s">
        <v>556</v>
      </c>
      <c r="F331" s="128" t="s">
        <v>556</v>
      </c>
      <c r="G331" s="154">
        <f t="shared" ref="G331" si="689">+G332+G333</f>
        <v>0</v>
      </c>
      <c r="H331" s="127" t="s">
        <v>556</v>
      </c>
      <c r="I331" s="127" t="s">
        <v>556</v>
      </c>
      <c r="J331" s="126">
        <f t="shared" si="688"/>
        <v>0</v>
      </c>
      <c r="K331" s="126">
        <f t="shared" ref="K331" si="690">+K332+K333</f>
        <v>0</v>
      </c>
      <c r="L331" s="127" t="s">
        <v>556</v>
      </c>
      <c r="M331" s="127" t="s">
        <v>556</v>
      </c>
      <c r="N331" s="154">
        <f t="shared" ref="N331" si="691">+N332+N333</f>
        <v>0</v>
      </c>
      <c r="O331" s="127" t="s">
        <v>556</v>
      </c>
      <c r="P331" s="127" t="s">
        <v>556</v>
      </c>
    </row>
    <row r="332" spans="1:16" ht="31.5" x14ac:dyDescent="0.25">
      <c r="A332" s="28" t="s">
        <v>273</v>
      </c>
      <c r="B332" s="28" t="s">
        <v>149</v>
      </c>
      <c r="C332" s="128">
        <f t="shared" ref="C332:C333" si="692">+D332+G332</f>
        <v>0</v>
      </c>
      <c r="D332" s="128">
        <v>0</v>
      </c>
      <c r="E332" s="128" t="s">
        <v>556</v>
      </c>
      <c r="F332" s="128" t="s">
        <v>556</v>
      </c>
      <c r="G332" s="155">
        <v>0</v>
      </c>
      <c r="H332" s="128" t="s">
        <v>556</v>
      </c>
      <c r="I332" s="128" t="s">
        <v>556</v>
      </c>
      <c r="J332" s="128">
        <f t="shared" ref="J332:J333" si="693">+K332+N332</f>
        <v>0</v>
      </c>
      <c r="K332" s="128"/>
      <c r="L332" s="128" t="s">
        <v>556</v>
      </c>
      <c r="M332" s="128" t="s">
        <v>556</v>
      </c>
      <c r="N332" s="155">
        <v>0</v>
      </c>
      <c r="O332" s="128" t="s">
        <v>556</v>
      </c>
      <c r="P332" s="128" t="s">
        <v>556</v>
      </c>
    </row>
    <row r="333" spans="1:16" ht="31.5" x14ac:dyDescent="0.25">
      <c r="A333" s="28" t="s">
        <v>274</v>
      </c>
      <c r="B333" s="28" t="s">
        <v>150</v>
      </c>
      <c r="C333" s="128">
        <f t="shared" si="692"/>
        <v>0</v>
      </c>
      <c r="D333" s="128">
        <v>0</v>
      </c>
      <c r="E333" s="128" t="s">
        <v>556</v>
      </c>
      <c r="F333" s="128" t="s">
        <v>556</v>
      </c>
      <c r="G333" s="155">
        <v>0</v>
      </c>
      <c r="H333" s="128" t="s">
        <v>556</v>
      </c>
      <c r="I333" s="128" t="s">
        <v>556</v>
      </c>
      <c r="J333" s="128">
        <f t="shared" si="693"/>
        <v>0</v>
      </c>
      <c r="K333" s="128"/>
      <c r="L333" s="128" t="s">
        <v>556</v>
      </c>
      <c r="M333" s="128" t="s">
        <v>556</v>
      </c>
      <c r="N333" s="155">
        <v>0</v>
      </c>
      <c r="O333" s="128" t="s">
        <v>556</v>
      </c>
      <c r="P333" s="128" t="s">
        <v>556</v>
      </c>
    </row>
    <row r="334" spans="1:16" x14ac:dyDescent="0.25">
      <c r="A334" s="25" t="s">
        <v>275</v>
      </c>
      <c r="B334" s="25" t="s">
        <v>151</v>
      </c>
      <c r="C334" s="126">
        <f t="shared" ref="C334:N334" si="694">C335</f>
        <v>0</v>
      </c>
      <c r="D334" s="126">
        <f t="shared" si="694"/>
        <v>0</v>
      </c>
      <c r="E334" s="128" t="s">
        <v>556</v>
      </c>
      <c r="F334" s="128" t="s">
        <v>556</v>
      </c>
      <c r="G334" s="154">
        <f t="shared" si="694"/>
        <v>0</v>
      </c>
      <c r="H334" s="127" t="s">
        <v>556</v>
      </c>
      <c r="I334" s="127" t="s">
        <v>556</v>
      </c>
      <c r="J334" s="126">
        <f t="shared" si="694"/>
        <v>0</v>
      </c>
      <c r="K334" s="126">
        <f t="shared" si="694"/>
        <v>0</v>
      </c>
      <c r="L334" s="127" t="s">
        <v>556</v>
      </c>
      <c r="M334" s="127" t="s">
        <v>556</v>
      </c>
      <c r="N334" s="154">
        <f t="shared" si="694"/>
        <v>0</v>
      </c>
      <c r="O334" s="127" t="s">
        <v>556</v>
      </c>
      <c r="P334" s="127" t="s">
        <v>556</v>
      </c>
    </row>
    <row r="335" spans="1:16" x14ac:dyDescent="0.25">
      <c r="A335" s="25" t="s">
        <v>276</v>
      </c>
      <c r="B335" s="25" t="s">
        <v>2</v>
      </c>
      <c r="C335" s="126">
        <f>+C336</f>
        <v>0</v>
      </c>
      <c r="D335" s="126">
        <f t="shared" ref="D335:N335" si="695">+D336</f>
        <v>0</v>
      </c>
      <c r="E335" s="128" t="s">
        <v>556</v>
      </c>
      <c r="F335" s="128" t="s">
        <v>556</v>
      </c>
      <c r="G335" s="154">
        <f t="shared" si="695"/>
        <v>0</v>
      </c>
      <c r="H335" s="126" t="s">
        <v>556</v>
      </c>
      <c r="I335" s="126" t="s">
        <v>556</v>
      </c>
      <c r="J335" s="126">
        <f t="shared" si="695"/>
        <v>0</v>
      </c>
      <c r="K335" s="126">
        <f t="shared" si="695"/>
        <v>0</v>
      </c>
      <c r="L335" s="126" t="s">
        <v>556</v>
      </c>
      <c r="M335" s="126" t="s">
        <v>556</v>
      </c>
      <c r="N335" s="154">
        <f t="shared" si="695"/>
        <v>0</v>
      </c>
      <c r="O335" s="126" t="s">
        <v>556</v>
      </c>
      <c r="P335" s="126" t="s">
        <v>556</v>
      </c>
    </row>
    <row r="336" spans="1:16" s="26" customFormat="1" ht="31.5" x14ac:dyDescent="0.25">
      <c r="A336" s="25" t="s">
        <v>277</v>
      </c>
      <c r="B336" s="25" t="s">
        <v>6</v>
      </c>
      <c r="C336" s="126">
        <f>C337+C338</f>
        <v>0</v>
      </c>
      <c r="D336" s="126">
        <f t="shared" ref="D336:J336" si="696">D337+D338</f>
        <v>0</v>
      </c>
      <c r="E336" s="128" t="s">
        <v>556</v>
      </c>
      <c r="F336" s="128" t="s">
        <v>556</v>
      </c>
      <c r="G336" s="154">
        <f t="shared" ref="G336" si="697">G337+G338</f>
        <v>0</v>
      </c>
      <c r="H336" s="126" t="s">
        <v>556</v>
      </c>
      <c r="I336" s="126" t="s">
        <v>556</v>
      </c>
      <c r="J336" s="126">
        <f t="shared" si="696"/>
        <v>0</v>
      </c>
      <c r="K336" s="126">
        <f t="shared" ref="K336" si="698">K337+K338</f>
        <v>0</v>
      </c>
      <c r="L336" s="126" t="s">
        <v>556</v>
      </c>
      <c r="M336" s="126" t="s">
        <v>556</v>
      </c>
      <c r="N336" s="154">
        <f t="shared" ref="N336" si="699">N337+N338</f>
        <v>0</v>
      </c>
      <c r="O336" s="126" t="s">
        <v>556</v>
      </c>
      <c r="P336" s="126" t="s">
        <v>556</v>
      </c>
    </row>
    <row r="337" spans="1:16" s="26" customFormat="1" x14ac:dyDescent="0.25">
      <c r="A337" s="56"/>
      <c r="B337" s="48" t="s">
        <v>552</v>
      </c>
      <c r="C337" s="144">
        <f t="shared" ref="C337:C338" si="700">+D337+G337</f>
        <v>0</v>
      </c>
      <c r="D337" s="144">
        <v>0</v>
      </c>
      <c r="E337" s="128" t="s">
        <v>556</v>
      </c>
      <c r="F337" s="128" t="s">
        <v>556</v>
      </c>
      <c r="G337" s="139">
        <v>0</v>
      </c>
      <c r="H337" s="144" t="s">
        <v>556</v>
      </c>
      <c r="I337" s="144" t="s">
        <v>556</v>
      </c>
      <c r="J337" s="144">
        <f t="shared" ref="J337:J338" si="701">+K337+N337</f>
        <v>0</v>
      </c>
      <c r="K337" s="144"/>
      <c r="L337" s="144" t="s">
        <v>556</v>
      </c>
      <c r="M337" s="144" t="s">
        <v>556</v>
      </c>
      <c r="N337" s="139">
        <v>0</v>
      </c>
      <c r="O337" s="144" t="s">
        <v>556</v>
      </c>
      <c r="P337" s="144" t="s">
        <v>556</v>
      </c>
    </row>
    <row r="338" spans="1:16" s="26" customFormat="1" x14ac:dyDescent="0.25">
      <c r="A338" s="56"/>
      <c r="B338" s="48" t="s">
        <v>148</v>
      </c>
      <c r="C338" s="144">
        <f t="shared" si="700"/>
        <v>0</v>
      </c>
      <c r="D338" s="144">
        <v>0</v>
      </c>
      <c r="E338" s="128" t="s">
        <v>556</v>
      </c>
      <c r="F338" s="128" t="s">
        <v>556</v>
      </c>
      <c r="G338" s="139">
        <v>0</v>
      </c>
      <c r="H338" s="144" t="s">
        <v>556</v>
      </c>
      <c r="I338" s="144" t="s">
        <v>556</v>
      </c>
      <c r="J338" s="144">
        <f t="shared" si="701"/>
        <v>0</v>
      </c>
      <c r="K338" s="144"/>
      <c r="L338" s="144" t="s">
        <v>556</v>
      </c>
      <c r="M338" s="144" t="s">
        <v>556</v>
      </c>
      <c r="N338" s="139">
        <v>0</v>
      </c>
      <c r="O338" s="144" t="s">
        <v>556</v>
      </c>
      <c r="P338" s="144" t="s">
        <v>556</v>
      </c>
    </row>
    <row r="339" spans="1:16" x14ac:dyDescent="0.25">
      <c r="A339" s="25" t="s">
        <v>278</v>
      </c>
      <c r="B339" s="25" t="s">
        <v>14</v>
      </c>
      <c r="C339" s="126">
        <f t="shared" ref="C339:N339" si="702">C340</f>
        <v>0</v>
      </c>
      <c r="D339" s="126">
        <f t="shared" si="702"/>
        <v>0</v>
      </c>
      <c r="E339" s="128" t="s">
        <v>556</v>
      </c>
      <c r="F339" s="128" t="s">
        <v>556</v>
      </c>
      <c r="G339" s="154">
        <f t="shared" si="702"/>
        <v>0</v>
      </c>
      <c r="H339" s="127" t="s">
        <v>556</v>
      </c>
      <c r="I339" s="127" t="s">
        <v>556</v>
      </c>
      <c r="J339" s="126">
        <f t="shared" si="702"/>
        <v>0</v>
      </c>
      <c r="K339" s="126">
        <f t="shared" si="702"/>
        <v>0</v>
      </c>
      <c r="L339" s="127" t="s">
        <v>556</v>
      </c>
      <c r="M339" s="127" t="s">
        <v>556</v>
      </c>
      <c r="N339" s="154">
        <f t="shared" si="702"/>
        <v>0</v>
      </c>
      <c r="O339" s="127" t="s">
        <v>556</v>
      </c>
      <c r="P339" s="127" t="s">
        <v>556</v>
      </c>
    </row>
    <row r="340" spans="1:16" s="26" customFormat="1" x14ac:dyDescent="0.25">
      <c r="A340" s="62" t="s">
        <v>279</v>
      </c>
      <c r="B340" s="62" t="s">
        <v>2</v>
      </c>
      <c r="C340" s="145">
        <f>+C341</f>
        <v>0</v>
      </c>
      <c r="D340" s="145">
        <f t="shared" ref="D340:N340" si="703">+D341</f>
        <v>0</v>
      </c>
      <c r="E340" s="128" t="s">
        <v>556</v>
      </c>
      <c r="F340" s="128" t="s">
        <v>556</v>
      </c>
      <c r="G340" s="163">
        <f t="shared" si="703"/>
        <v>0</v>
      </c>
      <c r="H340" s="145" t="s">
        <v>556</v>
      </c>
      <c r="I340" s="145" t="s">
        <v>556</v>
      </c>
      <c r="J340" s="145">
        <f t="shared" si="703"/>
        <v>0</v>
      </c>
      <c r="K340" s="145">
        <f t="shared" si="703"/>
        <v>0</v>
      </c>
      <c r="L340" s="145" t="s">
        <v>556</v>
      </c>
      <c r="M340" s="145" t="s">
        <v>556</v>
      </c>
      <c r="N340" s="163">
        <f t="shared" si="703"/>
        <v>0</v>
      </c>
      <c r="O340" s="145" t="s">
        <v>556</v>
      </c>
      <c r="P340" s="145" t="s">
        <v>556</v>
      </c>
    </row>
    <row r="341" spans="1:16" s="26" customFormat="1" ht="31.5" x14ac:dyDescent="0.25">
      <c r="A341" s="25" t="s">
        <v>280</v>
      </c>
      <c r="B341" s="25" t="s">
        <v>6</v>
      </c>
      <c r="C341" s="145">
        <f t="shared" ref="C341:N342" si="704">+C342</f>
        <v>0</v>
      </c>
      <c r="D341" s="145">
        <f t="shared" si="704"/>
        <v>0</v>
      </c>
      <c r="E341" s="128" t="s">
        <v>556</v>
      </c>
      <c r="F341" s="128" t="s">
        <v>556</v>
      </c>
      <c r="G341" s="163">
        <f t="shared" si="704"/>
        <v>0</v>
      </c>
      <c r="H341" s="146" t="s">
        <v>556</v>
      </c>
      <c r="I341" s="146" t="s">
        <v>556</v>
      </c>
      <c r="J341" s="145">
        <f t="shared" si="704"/>
        <v>0</v>
      </c>
      <c r="K341" s="145">
        <f t="shared" si="704"/>
        <v>0</v>
      </c>
      <c r="L341" s="146" t="s">
        <v>556</v>
      </c>
      <c r="M341" s="146" t="s">
        <v>556</v>
      </c>
      <c r="N341" s="163">
        <f t="shared" si="704"/>
        <v>0</v>
      </c>
      <c r="O341" s="146" t="s">
        <v>556</v>
      </c>
      <c r="P341" s="146" t="s">
        <v>556</v>
      </c>
    </row>
    <row r="342" spans="1:16" s="26" customFormat="1" ht="31.5" x14ac:dyDescent="0.25">
      <c r="A342" s="25" t="s">
        <v>281</v>
      </c>
      <c r="B342" s="25" t="s">
        <v>147</v>
      </c>
      <c r="C342" s="145">
        <f t="shared" si="704"/>
        <v>0</v>
      </c>
      <c r="D342" s="145">
        <f t="shared" si="704"/>
        <v>0</v>
      </c>
      <c r="E342" s="128" t="s">
        <v>556</v>
      </c>
      <c r="F342" s="128" t="s">
        <v>556</v>
      </c>
      <c r="G342" s="163">
        <f t="shared" si="704"/>
        <v>0</v>
      </c>
      <c r="H342" s="146" t="s">
        <v>556</v>
      </c>
      <c r="I342" s="146" t="s">
        <v>556</v>
      </c>
      <c r="J342" s="145">
        <f t="shared" si="704"/>
        <v>0</v>
      </c>
      <c r="K342" s="145">
        <f t="shared" si="704"/>
        <v>0</v>
      </c>
      <c r="L342" s="146" t="s">
        <v>556</v>
      </c>
      <c r="M342" s="146" t="s">
        <v>556</v>
      </c>
      <c r="N342" s="163">
        <f t="shared" si="704"/>
        <v>0</v>
      </c>
      <c r="O342" s="146" t="s">
        <v>556</v>
      </c>
      <c r="P342" s="146" t="s">
        <v>556</v>
      </c>
    </row>
    <row r="343" spans="1:16" s="26" customFormat="1" ht="31.5" x14ac:dyDescent="0.25">
      <c r="A343" s="28" t="s">
        <v>282</v>
      </c>
      <c r="B343" s="28" t="s">
        <v>148</v>
      </c>
      <c r="C343" s="128">
        <f>+D343+G343</f>
        <v>0</v>
      </c>
      <c r="D343" s="128">
        <v>0</v>
      </c>
      <c r="E343" s="128" t="s">
        <v>556</v>
      </c>
      <c r="F343" s="128" t="s">
        <v>556</v>
      </c>
      <c r="G343" s="155">
        <v>0</v>
      </c>
      <c r="H343" s="128" t="s">
        <v>556</v>
      </c>
      <c r="I343" s="128" t="s">
        <v>556</v>
      </c>
      <c r="J343" s="128">
        <f>+K343+N343</f>
        <v>0</v>
      </c>
      <c r="K343" s="128"/>
      <c r="L343" s="128" t="s">
        <v>556</v>
      </c>
      <c r="M343" s="128" t="s">
        <v>556</v>
      </c>
      <c r="N343" s="155">
        <v>0</v>
      </c>
      <c r="O343" s="128" t="s">
        <v>556</v>
      </c>
      <c r="P343" s="128" t="s">
        <v>556</v>
      </c>
    </row>
    <row r="345" spans="1:16" ht="16.5" x14ac:dyDescent="0.25">
      <c r="A345" s="63"/>
      <c r="B345" s="64" t="s">
        <v>320</v>
      </c>
      <c r="C345" s="80" t="s">
        <v>563</v>
      </c>
      <c r="D345" s="65"/>
      <c r="E345" s="7"/>
      <c r="F345" s="7"/>
      <c r="G345" s="164"/>
      <c r="H345" s="170" t="s">
        <v>563</v>
      </c>
      <c r="I345" s="7"/>
      <c r="J345" s="65"/>
      <c r="L345" s="81" t="s">
        <v>321</v>
      </c>
      <c r="M345" s="7"/>
      <c r="N345" s="164"/>
      <c r="O345" s="7"/>
      <c r="P345" s="7"/>
    </row>
    <row r="346" spans="1:16" ht="16.5" x14ac:dyDescent="0.25">
      <c r="A346" s="63"/>
      <c r="B346" s="64" t="s">
        <v>559</v>
      </c>
      <c r="C346" s="176" t="s">
        <v>562</v>
      </c>
      <c r="D346" s="8"/>
      <c r="E346" s="8"/>
      <c r="F346" s="8"/>
      <c r="G346" s="165"/>
      <c r="H346" s="169" t="s">
        <v>560</v>
      </c>
      <c r="I346" s="8"/>
      <c r="J346" s="8"/>
      <c r="L346" s="169" t="s">
        <v>561</v>
      </c>
      <c r="M346" s="169"/>
      <c r="N346" s="165"/>
      <c r="O346" s="8"/>
      <c r="P346" s="8"/>
    </row>
    <row r="347" spans="1:16" x14ac:dyDescent="0.25">
      <c r="A347" s="63"/>
      <c r="B347" s="66"/>
      <c r="C347" s="8"/>
      <c r="D347" s="8"/>
      <c r="E347" s="8"/>
      <c r="F347" s="8"/>
      <c r="G347" s="165"/>
      <c r="H347" s="8"/>
      <c r="I347" s="8"/>
      <c r="J347" s="8"/>
      <c r="K347" s="8"/>
      <c r="L347" s="8"/>
      <c r="M347" s="8"/>
      <c r="N347" s="165"/>
      <c r="O347" s="8"/>
      <c r="P347" s="8"/>
    </row>
    <row r="348" spans="1:16" x14ac:dyDescent="0.25">
      <c r="C348" s="67"/>
      <c r="D348" s="67"/>
      <c r="G348" s="166"/>
      <c r="J348" s="67"/>
      <c r="K348" s="67"/>
      <c r="N348" s="166"/>
    </row>
    <row r="349" spans="1:16" ht="16.5" x14ac:dyDescent="0.25">
      <c r="B349" s="81" t="s">
        <v>321</v>
      </c>
      <c r="C349" s="9"/>
      <c r="D349" s="9"/>
      <c r="E349" s="9"/>
      <c r="F349" s="9"/>
      <c r="G349" s="167"/>
      <c r="H349" s="9"/>
      <c r="I349" s="9"/>
      <c r="J349" s="9"/>
      <c r="K349" s="9"/>
      <c r="L349" s="9"/>
      <c r="M349" s="9"/>
      <c r="N349" s="167"/>
      <c r="O349" s="9"/>
      <c r="P349" s="9"/>
    </row>
    <row r="350" spans="1:16" ht="16.5" x14ac:dyDescent="0.25">
      <c r="A350" s="68"/>
      <c r="B350" s="177" t="s">
        <v>561</v>
      </c>
      <c r="C350" s="51"/>
      <c r="D350" s="51"/>
      <c r="E350" s="10"/>
      <c r="F350" s="10"/>
      <c r="G350" s="137"/>
      <c r="H350" s="10"/>
      <c r="I350" s="10"/>
      <c r="J350" s="51"/>
      <c r="K350" s="51"/>
      <c r="L350" s="10"/>
      <c r="M350" s="10"/>
      <c r="N350" s="137"/>
      <c r="O350" s="10"/>
      <c r="P350" s="10"/>
    </row>
  </sheetData>
  <mergeCells count="2">
    <mergeCell ref="A2:P2"/>
    <mergeCell ref="A6:B6"/>
  </mergeCells>
  <printOptions horizontalCentered="1"/>
  <pageMargins left="0.19685039370078741" right="0.19685039370078741" top="0.19685039370078741" bottom="0.19685039370078741" header="0.39370078740157483" footer="0.39370078740157483"/>
  <pageSetup paperSize="9" scale="6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VENITURI</vt:lpstr>
      <vt:lpstr>CONT DE EXCEUTIE CHELTUIELI</vt:lpstr>
      <vt:lpstr>'CONT DE EXCEUTIE CHELTUIELI'!Print_Area</vt:lpstr>
      <vt:lpstr>VENITURI!Print_Area</vt:lpstr>
      <vt:lpstr>'CONT DE EXCEUTIE CHELTUIELI'!Print_Titles</vt:lpstr>
      <vt:lpstr>VENITURI!Print_Titles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Florentina VISAN</dc:creator>
  <cp:lastModifiedBy>Claudia</cp:lastModifiedBy>
  <cp:lastPrinted>2025-06-16T12:41:32Z</cp:lastPrinted>
  <dcterms:created xsi:type="dcterms:W3CDTF">2024-10-16T10:16:31Z</dcterms:created>
  <dcterms:modified xsi:type="dcterms:W3CDTF">2025-06-16T12:52:31Z</dcterms:modified>
</cp:coreProperties>
</file>