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30" activeTab="1"/>
  </bookViews>
  <sheets>
    <sheet name="venituri" sheetId="1" r:id="rId1"/>
    <sheet name="cheltuieli" sheetId="2" r:id="rId2"/>
  </sheets>
  <definedNames>
    <definedName name="_xlnm.Database">#REF!</definedName>
    <definedName name="_xlnm.Print_Area" localSheetId="1">cheltuieli!$A$1:$H$308</definedName>
    <definedName name="_xlnm.Print_Area" localSheetId="0">venituri!$A$1:$F$116</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29" i="2" l="1"/>
  <c r="G229" i="2"/>
  <c r="D270" i="2" l="1"/>
  <c r="E270" i="2"/>
  <c r="F270" i="2"/>
  <c r="G270" i="2"/>
  <c r="H270" i="2"/>
  <c r="C270" i="2"/>
  <c r="D163" i="2"/>
  <c r="E163" i="2"/>
  <c r="F163" i="2"/>
  <c r="G163" i="2"/>
  <c r="H163" i="2"/>
  <c r="C163" i="2"/>
  <c r="D247" i="2" l="1"/>
  <c r="E247" i="2"/>
  <c r="F247" i="2"/>
  <c r="G247" i="2"/>
  <c r="H247" i="2"/>
  <c r="C247" i="2"/>
  <c r="C154" i="2" l="1"/>
  <c r="E154" i="2" l="1"/>
  <c r="F154" i="2"/>
  <c r="G154" i="2"/>
  <c r="H154" i="2"/>
  <c r="D154" i="2"/>
  <c r="D304" i="2" l="1"/>
  <c r="D303" i="2" s="1"/>
  <c r="D302" i="2" s="1"/>
  <c r="D301" i="2" s="1"/>
  <c r="E304" i="2"/>
  <c r="E303" i="2" s="1"/>
  <c r="E302" i="2" s="1"/>
  <c r="E301" i="2" s="1"/>
  <c r="F304" i="2"/>
  <c r="F303" i="2" s="1"/>
  <c r="F302" i="2" s="1"/>
  <c r="F301" i="2" s="1"/>
  <c r="G304" i="2"/>
  <c r="H304" i="2"/>
  <c r="H303" i="2" s="1"/>
  <c r="H302" i="2" s="1"/>
  <c r="H301" i="2" s="1"/>
  <c r="D292" i="2"/>
  <c r="E292" i="2"/>
  <c r="F292" i="2"/>
  <c r="G292" i="2"/>
  <c r="H292" i="2"/>
  <c r="D288" i="2"/>
  <c r="E288" i="2"/>
  <c r="F288" i="2"/>
  <c r="G288" i="2"/>
  <c r="H288" i="2"/>
  <c r="D280" i="2"/>
  <c r="D279" i="2" s="1"/>
  <c r="D278" i="2" s="1"/>
  <c r="E280" i="2"/>
  <c r="E279" i="2" s="1"/>
  <c r="E278" i="2" s="1"/>
  <c r="F280" i="2"/>
  <c r="F279" i="2" s="1"/>
  <c r="F278" i="2" s="1"/>
  <c r="G280" i="2"/>
  <c r="H280" i="2"/>
  <c r="H279" i="2" s="1"/>
  <c r="H278" i="2" s="1"/>
  <c r="D281" i="2"/>
  <c r="E281" i="2"/>
  <c r="F281" i="2"/>
  <c r="G281" i="2"/>
  <c r="H281" i="2"/>
  <c r="D265" i="2"/>
  <c r="D261" i="2" s="1"/>
  <c r="D260" i="2" s="1"/>
  <c r="D259" i="2" s="1"/>
  <c r="D12" i="2" s="1"/>
  <c r="E265" i="2"/>
  <c r="E261" i="2" s="1"/>
  <c r="E260" i="2" s="1"/>
  <c r="E259" i="2" s="1"/>
  <c r="E12" i="2" s="1"/>
  <c r="F265" i="2"/>
  <c r="F261" i="2" s="1"/>
  <c r="F260" i="2" s="1"/>
  <c r="F259" i="2" s="1"/>
  <c r="F12" i="2" s="1"/>
  <c r="G265" i="2"/>
  <c r="H265" i="2"/>
  <c r="H261" i="2" s="1"/>
  <c r="H260" i="2" s="1"/>
  <c r="H259" i="2" s="1"/>
  <c r="H12" i="2" s="1"/>
  <c r="D258" i="2"/>
  <c r="D18" i="2" s="1"/>
  <c r="E258" i="2"/>
  <c r="E18" i="2" s="1"/>
  <c r="F258" i="2"/>
  <c r="F18" i="2" s="1"/>
  <c r="G258" i="2"/>
  <c r="H258" i="2"/>
  <c r="H18" i="2" s="1"/>
  <c r="D242" i="2"/>
  <c r="E242" i="2"/>
  <c r="F242" i="2"/>
  <c r="G242" i="2"/>
  <c r="H242" i="2"/>
  <c r="D239" i="2"/>
  <c r="E239" i="2"/>
  <c r="F239" i="2"/>
  <c r="G239" i="2"/>
  <c r="H239" i="2"/>
  <c r="D236" i="2"/>
  <c r="E236" i="2"/>
  <c r="F236" i="2"/>
  <c r="G236" i="2"/>
  <c r="H236" i="2"/>
  <c r="D223" i="2"/>
  <c r="E223" i="2"/>
  <c r="F223" i="2"/>
  <c r="G223" i="2"/>
  <c r="H223" i="2"/>
  <c r="D218" i="2"/>
  <c r="E218" i="2"/>
  <c r="F218" i="2"/>
  <c r="G218" i="2"/>
  <c r="H218" i="2"/>
  <c r="D212" i="2"/>
  <c r="E212" i="2"/>
  <c r="F212" i="2"/>
  <c r="G212" i="2"/>
  <c r="H212" i="2"/>
  <c r="D209" i="2"/>
  <c r="E209" i="2"/>
  <c r="F209" i="2"/>
  <c r="G209" i="2"/>
  <c r="H209" i="2"/>
  <c r="D201" i="2"/>
  <c r="E201" i="2"/>
  <c r="F201" i="2"/>
  <c r="G201" i="2"/>
  <c r="H201" i="2"/>
  <c r="D196" i="2"/>
  <c r="E196" i="2"/>
  <c r="F196" i="2"/>
  <c r="G196" i="2"/>
  <c r="H196" i="2"/>
  <c r="F185" i="2"/>
  <c r="D185" i="2"/>
  <c r="E185" i="2"/>
  <c r="G186" i="2"/>
  <c r="H186" i="2"/>
  <c r="H185" i="2" s="1"/>
  <c r="D180" i="2"/>
  <c r="E180" i="2"/>
  <c r="F180" i="2"/>
  <c r="G180" i="2"/>
  <c r="H180" i="2"/>
  <c r="D176" i="2"/>
  <c r="E176" i="2"/>
  <c r="F176" i="2"/>
  <c r="G176" i="2"/>
  <c r="H176" i="2"/>
  <c r="D171" i="2"/>
  <c r="E171" i="2"/>
  <c r="F171" i="2"/>
  <c r="G171" i="2"/>
  <c r="H171" i="2"/>
  <c r="D167" i="2"/>
  <c r="E167" i="2"/>
  <c r="F167" i="2"/>
  <c r="G167" i="2"/>
  <c r="H167" i="2"/>
  <c r="D159" i="2"/>
  <c r="E159" i="2"/>
  <c r="F159" i="2"/>
  <c r="G159" i="2"/>
  <c r="H159" i="2"/>
  <c r="D151" i="2"/>
  <c r="E151" i="2"/>
  <c r="F151" i="2"/>
  <c r="G151" i="2"/>
  <c r="H151" i="2"/>
  <c r="D148" i="2"/>
  <c r="E148" i="2"/>
  <c r="F148" i="2"/>
  <c r="G148" i="2"/>
  <c r="H148" i="2"/>
  <c r="D145" i="2"/>
  <c r="E145" i="2"/>
  <c r="F145" i="2"/>
  <c r="G145" i="2"/>
  <c r="H145" i="2"/>
  <c r="D139" i="2"/>
  <c r="E139" i="2"/>
  <c r="F139" i="2"/>
  <c r="G139" i="2"/>
  <c r="H139" i="2"/>
  <c r="D133" i="2"/>
  <c r="E133" i="2"/>
  <c r="F133" i="2"/>
  <c r="F132" i="2" s="1"/>
  <c r="G133" i="2"/>
  <c r="H133" i="2"/>
  <c r="D129" i="2"/>
  <c r="E129" i="2"/>
  <c r="F129" i="2"/>
  <c r="G129" i="2"/>
  <c r="H129" i="2"/>
  <c r="D126" i="2"/>
  <c r="E126" i="2"/>
  <c r="F126" i="2"/>
  <c r="G126" i="2"/>
  <c r="H126" i="2"/>
  <c r="D123" i="2"/>
  <c r="E123" i="2"/>
  <c r="F123" i="2"/>
  <c r="G123" i="2"/>
  <c r="H123" i="2"/>
  <c r="D120" i="2"/>
  <c r="E120" i="2"/>
  <c r="F120" i="2"/>
  <c r="G120" i="2"/>
  <c r="H120" i="2"/>
  <c r="D117" i="2"/>
  <c r="E117" i="2"/>
  <c r="F117" i="2"/>
  <c r="G117" i="2"/>
  <c r="H117" i="2"/>
  <c r="D114" i="2"/>
  <c r="E114" i="2"/>
  <c r="F114" i="2"/>
  <c r="G114" i="2"/>
  <c r="H114" i="2"/>
  <c r="D111" i="2"/>
  <c r="E111" i="2"/>
  <c r="F111" i="2"/>
  <c r="G111" i="2"/>
  <c r="H111" i="2"/>
  <c r="D108" i="2"/>
  <c r="E108" i="2"/>
  <c r="F108" i="2"/>
  <c r="G108" i="2"/>
  <c r="H108" i="2"/>
  <c r="H99" i="2"/>
  <c r="H98" i="2" s="1"/>
  <c r="D99" i="2"/>
  <c r="D98" i="2" s="1"/>
  <c r="E99" i="2"/>
  <c r="E98" i="2" s="1"/>
  <c r="F99" i="2"/>
  <c r="F98" i="2" s="1"/>
  <c r="F90" i="2" s="1"/>
  <c r="G99" i="2"/>
  <c r="D95" i="2"/>
  <c r="E95" i="2"/>
  <c r="G95" i="2"/>
  <c r="H95" i="2"/>
  <c r="D79" i="2"/>
  <c r="D78" i="2" s="1"/>
  <c r="D77" i="2" s="1"/>
  <c r="D16" i="2" s="1"/>
  <c r="E79" i="2"/>
  <c r="E78" i="2" s="1"/>
  <c r="F79" i="2"/>
  <c r="F78" i="2" s="1"/>
  <c r="G79" i="2"/>
  <c r="H79" i="2"/>
  <c r="H78" i="2" s="1"/>
  <c r="D74" i="2"/>
  <c r="D15" i="2" s="1"/>
  <c r="E74" i="2"/>
  <c r="E15" i="2" s="1"/>
  <c r="F74" i="2"/>
  <c r="F15" i="2" s="1"/>
  <c r="G74" i="2"/>
  <c r="H74" i="2"/>
  <c r="H15" i="2" s="1"/>
  <c r="D72" i="2"/>
  <c r="D71" i="2" s="1"/>
  <c r="D11" i="2" s="1"/>
  <c r="E72" i="2"/>
  <c r="E71" i="2" s="1"/>
  <c r="E11" i="2" s="1"/>
  <c r="F72" i="2"/>
  <c r="F71" i="2" s="1"/>
  <c r="F11" i="2" s="1"/>
  <c r="G72" i="2"/>
  <c r="H72" i="2"/>
  <c r="H71" i="2" s="1"/>
  <c r="H11" i="2" s="1"/>
  <c r="D68" i="2"/>
  <c r="E68" i="2"/>
  <c r="F68" i="2"/>
  <c r="G68" i="2"/>
  <c r="H68" i="2"/>
  <c r="D60" i="2"/>
  <c r="E60" i="2"/>
  <c r="F60" i="2"/>
  <c r="G60" i="2"/>
  <c r="H60" i="2"/>
  <c r="D58" i="2"/>
  <c r="E58" i="2"/>
  <c r="F58" i="2"/>
  <c r="G58" i="2"/>
  <c r="H58" i="2"/>
  <c r="D36" i="2"/>
  <c r="E36" i="2"/>
  <c r="F36" i="2"/>
  <c r="G36" i="2"/>
  <c r="H36" i="2"/>
  <c r="D34" i="2"/>
  <c r="E34" i="2"/>
  <c r="F34" i="2"/>
  <c r="G34" i="2"/>
  <c r="H34" i="2"/>
  <c r="D24" i="2"/>
  <c r="E24" i="2"/>
  <c r="F24" i="2"/>
  <c r="G24" i="2"/>
  <c r="H24" i="2"/>
  <c r="C239" i="2"/>
  <c r="C229" i="2"/>
  <c r="C218" i="2"/>
  <c r="C196" i="2"/>
  <c r="C186" i="2"/>
  <c r="C185" i="2" s="1"/>
  <c r="C139" i="2"/>
  <c r="C36" i="2"/>
  <c r="C110" i="1"/>
  <c r="D110" i="1"/>
  <c r="E110" i="1"/>
  <c r="F110" i="1"/>
  <c r="C108" i="1"/>
  <c r="C107" i="1" s="1"/>
  <c r="C106" i="1" s="1"/>
  <c r="D108" i="1"/>
  <c r="D107" i="1" s="1"/>
  <c r="D106" i="1" s="1"/>
  <c r="E108" i="1"/>
  <c r="E107" i="1" s="1"/>
  <c r="E106" i="1" s="1"/>
  <c r="F108" i="1"/>
  <c r="F107" i="1" s="1"/>
  <c r="F106" i="1" s="1"/>
  <c r="C103" i="1"/>
  <c r="D103" i="1"/>
  <c r="E103" i="1"/>
  <c r="F103" i="1"/>
  <c r="C99" i="1"/>
  <c r="D99" i="1"/>
  <c r="E99" i="1"/>
  <c r="F99" i="1"/>
  <c r="C96" i="1"/>
  <c r="D96" i="1"/>
  <c r="E96" i="1"/>
  <c r="F96" i="1"/>
  <c r="F95" i="1" s="1"/>
  <c r="C93" i="1"/>
  <c r="D93" i="1"/>
  <c r="E93" i="1"/>
  <c r="F93" i="1"/>
  <c r="C91" i="1"/>
  <c r="D91" i="1"/>
  <c r="E91" i="1"/>
  <c r="E90" i="1" s="1"/>
  <c r="F91" i="1"/>
  <c r="C81" i="1"/>
  <c r="D81" i="1"/>
  <c r="E81" i="1"/>
  <c r="F81" i="1"/>
  <c r="C68" i="1"/>
  <c r="D68" i="1"/>
  <c r="E68" i="1"/>
  <c r="F68" i="1"/>
  <c r="C64" i="1"/>
  <c r="D64" i="1"/>
  <c r="E64" i="1"/>
  <c r="F64" i="1"/>
  <c r="C59" i="1"/>
  <c r="D59" i="1"/>
  <c r="D58" i="1" s="1"/>
  <c r="E59" i="1"/>
  <c r="F59" i="1"/>
  <c r="F58" i="1" s="1"/>
  <c r="C56" i="1"/>
  <c r="D56" i="1"/>
  <c r="E56" i="1"/>
  <c r="F56" i="1"/>
  <c r="C54" i="1"/>
  <c r="D54" i="1"/>
  <c r="E54" i="1"/>
  <c r="F54" i="1"/>
  <c r="C29" i="1"/>
  <c r="C28" i="1" s="1"/>
  <c r="D29" i="1"/>
  <c r="D28" i="1" s="1"/>
  <c r="E29" i="1"/>
  <c r="F29" i="1"/>
  <c r="F28" i="1" s="1"/>
  <c r="C24" i="1"/>
  <c r="D24" i="1"/>
  <c r="E24" i="1"/>
  <c r="F24" i="1"/>
  <c r="C16" i="1"/>
  <c r="D16" i="1"/>
  <c r="D15" i="1" s="1"/>
  <c r="E16" i="1"/>
  <c r="F16" i="1"/>
  <c r="C9" i="1"/>
  <c r="D9" i="1"/>
  <c r="E9" i="1"/>
  <c r="F9" i="1"/>
  <c r="C304" i="2"/>
  <c r="C303" i="2" s="1"/>
  <c r="C302" i="2" s="1"/>
  <c r="C301" i="2" s="1"/>
  <c r="C292" i="2"/>
  <c r="C288" i="2"/>
  <c r="C281" i="2"/>
  <c r="C280" i="2"/>
  <c r="C279" i="2" s="1"/>
  <c r="C278" i="2" s="1"/>
  <c r="C277" i="2" s="1"/>
  <c r="C276" i="2" s="1"/>
  <c r="C265" i="2"/>
  <c r="C258" i="2"/>
  <c r="C18" i="2" s="1"/>
  <c r="C242" i="2"/>
  <c r="C236" i="2"/>
  <c r="C223" i="2"/>
  <c r="C212" i="2"/>
  <c r="C209" i="2"/>
  <c r="C201" i="2"/>
  <c r="C180" i="2"/>
  <c r="C176" i="2"/>
  <c r="C171" i="2"/>
  <c r="C167" i="2"/>
  <c r="C159" i="2"/>
  <c r="C151" i="2"/>
  <c r="C148" i="2"/>
  <c r="C145" i="2"/>
  <c r="C133" i="2"/>
  <c r="C129" i="2"/>
  <c r="C126" i="2"/>
  <c r="C123" i="2"/>
  <c r="C120" i="2"/>
  <c r="C117" i="2"/>
  <c r="C114" i="2"/>
  <c r="C111" i="2"/>
  <c r="C108" i="2"/>
  <c r="C99" i="2"/>
  <c r="C98" i="2" s="1"/>
  <c r="C95" i="2"/>
  <c r="C79" i="2"/>
  <c r="C78" i="2" s="1"/>
  <c r="C77" i="2" s="1"/>
  <c r="C16" i="2" s="1"/>
  <c r="C74" i="2"/>
  <c r="C15" i="2" s="1"/>
  <c r="C72" i="2"/>
  <c r="C71" i="2" s="1"/>
  <c r="C11" i="2" s="1"/>
  <c r="C68" i="2"/>
  <c r="C60" i="2"/>
  <c r="C58" i="2"/>
  <c r="C34" i="2"/>
  <c r="C24" i="2"/>
  <c r="F90" i="1" l="1"/>
  <c r="C15" i="1"/>
  <c r="C90" i="1"/>
  <c r="E95" i="1"/>
  <c r="C132" i="2"/>
  <c r="C107" i="2" s="1"/>
  <c r="G303" i="2"/>
  <c r="D206" i="2"/>
  <c r="D184" i="2" s="1"/>
  <c r="H287" i="2"/>
  <c r="H14" i="2" s="1"/>
  <c r="E287" i="2"/>
  <c r="E14" i="2" s="1"/>
  <c r="D287" i="2"/>
  <c r="D14" i="2" s="1"/>
  <c r="C90" i="2"/>
  <c r="F166" i="2"/>
  <c r="F144" i="2" s="1"/>
  <c r="G287" i="2"/>
  <c r="F206" i="2"/>
  <c r="F184" i="2" s="1"/>
  <c r="F67" i="1"/>
  <c r="F66" i="1" s="1"/>
  <c r="E67" i="1"/>
  <c r="E58" i="1"/>
  <c r="F53" i="1"/>
  <c r="E53" i="1"/>
  <c r="E28" i="1"/>
  <c r="F15" i="1"/>
  <c r="F14" i="1" s="1"/>
  <c r="D95" i="1"/>
  <c r="D90" i="1"/>
  <c r="D67" i="1"/>
  <c r="D66" i="1" s="1"/>
  <c r="D53" i="1"/>
  <c r="D52" i="1" s="1"/>
  <c r="E15" i="1"/>
  <c r="D132" i="2"/>
  <c r="D107" i="2" s="1"/>
  <c r="E206" i="2"/>
  <c r="E184" i="2" s="1"/>
  <c r="E166" i="2"/>
  <c r="E144" i="2" s="1"/>
  <c r="E90" i="2"/>
  <c r="D90" i="2"/>
  <c r="C95" i="1"/>
  <c r="C67" i="1"/>
  <c r="C66" i="1" s="1"/>
  <c r="C58" i="1"/>
  <c r="C53" i="1"/>
  <c r="G279" i="2"/>
  <c r="G261" i="2"/>
  <c r="G18" i="2"/>
  <c r="H206" i="2"/>
  <c r="H184" i="2" s="1"/>
  <c r="G185" i="2"/>
  <c r="H132" i="2"/>
  <c r="H107" i="2" s="1"/>
  <c r="H90" i="2"/>
  <c r="G98" i="2"/>
  <c r="G78" i="2"/>
  <c r="G15" i="2"/>
  <c r="G71" i="2"/>
  <c r="C228" i="2"/>
  <c r="F23" i="2"/>
  <c r="F9" i="2" s="1"/>
  <c r="G132" i="2"/>
  <c r="G166" i="2"/>
  <c r="H228" i="2"/>
  <c r="H227" i="2" s="1"/>
  <c r="F228" i="2"/>
  <c r="F227" i="2" s="1"/>
  <c r="C261" i="2"/>
  <c r="C260" i="2" s="1"/>
  <c r="C259" i="2" s="1"/>
  <c r="C12" i="2" s="1"/>
  <c r="H166" i="2"/>
  <c r="H144" i="2" s="1"/>
  <c r="D166" i="2"/>
  <c r="D144" i="2" s="1"/>
  <c r="G228" i="2"/>
  <c r="E228" i="2"/>
  <c r="E227" i="2" s="1"/>
  <c r="E132" i="2"/>
  <c r="E107" i="2" s="1"/>
  <c r="D228" i="2"/>
  <c r="D227" i="2" s="1"/>
  <c r="F287" i="2"/>
  <c r="F14" i="2" s="1"/>
  <c r="H300" i="2"/>
  <c r="H299" i="2" s="1"/>
  <c r="H298" i="2"/>
  <c r="H297" i="2" s="1"/>
  <c r="H296" i="2" s="1"/>
  <c r="F298" i="2"/>
  <c r="F297" i="2" s="1"/>
  <c r="F296" i="2" s="1"/>
  <c r="F300" i="2"/>
  <c r="F299" i="2" s="1"/>
  <c r="E300" i="2"/>
  <c r="E299" i="2" s="1"/>
  <c r="E298" i="2"/>
  <c r="E297" i="2" s="1"/>
  <c r="E296" i="2" s="1"/>
  <c r="D300" i="2"/>
  <c r="D299" i="2" s="1"/>
  <c r="D298" i="2"/>
  <c r="D297" i="2" s="1"/>
  <c r="D296" i="2" s="1"/>
  <c r="E277" i="2"/>
  <c r="E276" i="2" s="1"/>
  <c r="E13" i="2"/>
  <c r="H277" i="2"/>
  <c r="H276" i="2" s="1"/>
  <c r="H13" i="2"/>
  <c r="F13" i="2"/>
  <c r="F277" i="2"/>
  <c r="F276" i="2" s="1"/>
  <c r="D277" i="2"/>
  <c r="D276" i="2" s="1"/>
  <c r="D13" i="2"/>
  <c r="G206" i="2"/>
  <c r="H77" i="2"/>
  <c r="H16" i="2" s="1"/>
  <c r="H17" i="2"/>
  <c r="F77" i="2"/>
  <c r="F16" i="2" s="1"/>
  <c r="F17" i="2"/>
  <c r="F107" i="2"/>
  <c r="H23" i="2"/>
  <c r="H9" i="2" s="1"/>
  <c r="D23" i="2"/>
  <c r="D9" i="2" s="1"/>
  <c r="D17" i="2"/>
  <c r="E77" i="2"/>
  <c r="E16" i="2" s="1"/>
  <c r="E17" i="2"/>
  <c r="E23" i="2"/>
  <c r="G23" i="2"/>
  <c r="C102" i="1"/>
  <c r="F102" i="1"/>
  <c r="E102" i="1"/>
  <c r="D102" i="1"/>
  <c r="C206" i="2"/>
  <c r="C184" i="2" s="1"/>
  <c r="C287" i="2"/>
  <c r="C14" i="2" s="1"/>
  <c r="C166" i="2"/>
  <c r="C144" i="2" s="1"/>
  <c r="C13" i="2"/>
  <c r="C300" i="2"/>
  <c r="C299" i="2" s="1"/>
  <c r="C298" i="2"/>
  <c r="C297" i="2" s="1"/>
  <c r="C296" i="2" s="1"/>
  <c r="C23" i="2"/>
  <c r="C9" i="2" s="1"/>
  <c r="C227" i="2"/>
  <c r="F52" i="1"/>
  <c r="D14" i="1"/>
  <c r="C14" i="1"/>
  <c r="C17" i="2"/>
  <c r="G302" i="2" l="1"/>
  <c r="G14" i="2"/>
  <c r="G17" i="2"/>
  <c r="G77" i="2"/>
  <c r="G16" i="2" s="1"/>
  <c r="G90" i="2"/>
  <c r="C52" i="1"/>
  <c r="E66" i="1"/>
  <c r="E52" i="1"/>
  <c r="F8" i="1"/>
  <c r="F7" i="1" s="1"/>
  <c r="E14" i="1"/>
  <c r="D8" i="1"/>
  <c r="D7" i="1" s="1"/>
  <c r="G278" i="2"/>
  <c r="G260" i="2"/>
  <c r="G227" i="2"/>
  <c r="G184" i="2"/>
  <c r="G144" i="2"/>
  <c r="G107" i="2"/>
  <c r="G11" i="2"/>
  <c r="G9" i="2"/>
  <c r="D89" i="2"/>
  <c r="D88" i="2" s="1"/>
  <c r="D52" i="2" s="1"/>
  <c r="D44" i="2" s="1"/>
  <c r="D43" i="2" s="1"/>
  <c r="D22" i="2" s="1"/>
  <c r="D21" i="2" s="1"/>
  <c r="H89" i="2"/>
  <c r="H88" i="2" s="1"/>
  <c r="H52" i="2" s="1"/>
  <c r="F89" i="2"/>
  <c r="F88" i="2" s="1"/>
  <c r="F52" i="2" s="1"/>
  <c r="F44" i="2" s="1"/>
  <c r="F43" i="2" s="1"/>
  <c r="F10" i="2" s="1"/>
  <c r="F20" i="2" s="1"/>
  <c r="F19" i="2" s="1"/>
  <c r="E89" i="2"/>
  <c r="E88" i="2" s="1"/>
  <c r="E52" i="2" s="1"/>
  <c r="E44" i="2" s="1"/>
  <c r="E43" i="2" s="1"/>
  <c r="E10" i="2" s="1"/>
  <c r="E9" i="2"/>
  <c r="C8" i="1"/>
  <c r="C7" i="1" s="1"/>
  <c r="C89" i="2"/>
  <c r="C88" i="2" s="1"/>
  <c r="C52" i="2" s="1"/>
  <c r="C44" i="2" s="1"/>
  <c r="C43" i="2" s="1"/>
  <c r="C86" i="2" s="1"/>
  <c r="H44" i="2" l="1"/>
  <c r="H43" i="2" s="1"/>
  <c r="H10" i="2" s="1"/>
  <c r="G301" i="2"/>
  <c r="G259" i="2"/>
  <c r="G89" i="2"/>
  <c r="E8" i="1"/>
  <c r="G277" i="2"/>
  <c r="G13" i="2"/>
  <c r="E8" i="2"/>
  <c r="E7" i="2" s="1"/>
  <c r="D86" i="2"/>
  <c r="D10" i="2"/>
  <c r="D20" i="2" s="1"/>
  <c r="D19" i="2" s="1"/>
  <c r="F8" i="2"/>
  <c r="F7" i="2" s="1"/>
  <c r="F86" i="2"/>
  <c r="E22" i="2"/>
  <c r="E21" i="2" s="1"/>
  <c r="F22" i="2"/>
  <c r="F21" i="2" s="1"/>
  <c r="E86" i="2"/>
  <c r="E20" i="2"/>
  <c r="E19" i="2" s="1"/>
  <c r="C10" i="2"/>
  <c r="C22" i="2"/>
  <c r="C21" i="2" s="1"/>
  <c r="H22" i="2" l="1"/>
  <c r="H21" i="2" s="1"/>
  <c r="H20" i="2"/>
  <c r="H19" i="2" s="1"/>
  <c r="H86" i="2"/>
  <c r="E7" i="1"/>
  <c r="G298" i="2"/>
  <c r="G300" i="2"/>
  <c r="G12" i="2"/>
  <c r="G88" i="2"/>
  <c r="G276" i="2"/>
  <c r="D8" i="2"/>
  <c r="D7" i="2" s="1"/>
  <c r="H8" i="2"/>
  <c r="H7" i="2" s="1"/>
  <c r="C20" i="2"/>
  <c r="C19" i="2" s="1"/>
  <c r="C8" i="2"/>
  <c r="C7" i="2" s="1"/>
  <c r="G299" i="2" l="1"/>
  <c r="G297" i="2"/>
  <c r="G52" i="2"/>
  <c r="G296" i="2" l="1"/>
  <c r="G44" i="2"/>
  <c r="G43" i="2" l="1"/>
  <c r="G10" i="2" l="1"/>
  <c r="G86" i="2"/>
  <c r="G22" i="2"/>
  <c r="G21" i="2" l="1"/>
  <c r="G20" i="2"/>
  <c r="G8" i="2"/>
  <c r="G7" i="2" l="1"/>
  <c r="G19" i="2"/>
</calcChain>
</file>

<file path=xl/sharedStrings.xml><?xml version="1.0" encoding="utf-8"?>
<sst xmlns="http://schemas.openxmlformats.org/spreadsheetml/2006/main" count="657" uniqueCount="535">
  <si>
    <t xml:space="preserve">lei </t>
  </si>
  <si>
    <t>Cod</t>
  </si>
  <si>
    <t>Denumire indicator</t>
  </si>
  <si>
    <t>Prevederi bugetare aprobate la finele perioadei de raportare</t>
  </si>
  <si>
    <t>Prevederi bugetare trimestriale cumulate</t>
  </si>
  <si>
    <t>Incasari realizate cumulat</t>
  </si>
  <si>
    <t>Incasari realizate luna curenta</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</si>
  <si>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</si>
  <si>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</si>
  <si>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</si>
  <si>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</si>
  <si>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</si>
  <si>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</si>
  <si>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</si>
  <si>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</si>
  <si>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</si>
  <si>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</si>
  <si>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</si>
  <si>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</si>
  <si>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</si>
  <si>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</si>
  <si>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</si>
  <si>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</si>
  <si>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</si>
  <si>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</si>
  <si>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</si>
  <si>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</si>
  <si>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</si>
  <si>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</si>
  <si>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</si>
  <si>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</si>
  <si>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</si>
  <si>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</si>
  <si>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</si>
  <si>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</si>
  <si>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</si>
  <si>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</si>
  <si>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</si>
  <si>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</si>
  <si>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</si>
  <si>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</si>
  <si>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</si>
  <si>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Contributii pentru concedii si indemnizatii</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</si>
  <si>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</si>
  <si>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</si>
  <si>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</si>
  <si>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</si>
  <si>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</si>
  <si>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</si>
  <si>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</si>
  <si>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</si>
  <si>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</si>
  <si>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</si>
  <si>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</si>
  <si>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</si>
  <si>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</si>
  <si>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</si>
  <si>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</si>
  <si>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</si>
  <si>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</si>
  <si>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</si>
  <si>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</si>
  <si>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</si>
  <si>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</si>
  <si>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</si>
  <si>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</si>
  <si>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</si>
  <si>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</si>
  <si>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</si>
  <si>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</si>
  <si>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</si>
  <si>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</si>
  <si>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</si>
  <si>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</si>
  <si>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</si>
  <si>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</si>
  <si>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</si>
  <si>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</si>
  <si>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</si>
  <si>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</si>
  <si>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</si>
  <si>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</si>
  <si>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</si>
  <si>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</si>
  <si>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</si>
  <si>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</si>
  <si>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</si>
  <si>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</si>
  <si>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</si>
  <si>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</si>
  <si>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</si>
  <si>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</si>
  <si>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</si>
  <si>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</si>
  <si>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</si>
  <si>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</si>
  <si>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</si>
  <si>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</si>
  <si>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</si>
  <si>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</si>
  <si>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</si>
  <si>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</si>
  <si>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</si>
  <si>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</si>
  <si>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</si>
  <si>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</si>
  <si>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</si>
  <si>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</si>
  <si>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</si>
  <si>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</si>
  <si>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</si>
  <si>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36.05</t>
  </si>
  <si>
    <t>DIVERSE VENITURI</t>
  </si>
  <si>
    <t>36.05.01.01</t>
  </si>
  <si>
    <t>Venituri din aplicarea prescriptiei extinctive</t>
  </si>
  <si>
    <t>36.24</t>
  </si>
  <si>
    <t>Venituri din compensarea creantelor din despagubiri</t>
  </si>
  <si>
    <t>36.32.01</t>
  </si>
  <si>
    <t>Sume provenite din finantarea bugetara a anilor precedenti</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</si>
  <si>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</si>
  <si>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</si>
  <si>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</si>
  <si>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</si>
  <si>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</si>
  <si>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</si>
  <si>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</si>
  <si>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</si>
  <si>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</si>
  <si>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</si>
  <si>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</si>
  <si>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</si>
  <si>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</si>
  <si>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</si>
  <si>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</si>
  <si>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</si>
  <si>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</si>
  <si>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</si>
  <si>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</si>
  <si>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</si>
  <si>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</si>
  <si>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</si>
  <si>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</si>
  <si>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</si>
  <si>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</si>
  <si>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</si>
  <si>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</si>
  <si>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</si>
  <si>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</si>
  <si>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</si>
  <si>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</si>
  <si>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</si>
  <si>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</si>
  <si>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</si>
  <si>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</si>
  <si>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</si>
  <si>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</si>
  <si>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</si>
  <si>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</si>
  <si>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</si>
  <si>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</si>
  <si>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</si>
  <si>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</si>
  <si>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</si>
  <si>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</si>
  <si>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</si>
  <si>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</si>
  <si>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</si>
  <si>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</si>
  <si>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</si>
  <si>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</si>
  <si>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</si>
  <si>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45.05</t>
  </si>
  <si>
    <t>SUME PRIMITE DE LA UE/ALTI DONATORI IN CONTUL PLATILOR EFECTUATE SI PREFINANTARI AFERENTE CADRULUI FINANCIAR 2014-2020</t>
  </si>
  <si>
    <t>45.05.01</t>
  </si>
  <si>
    <t>Fondul European de Dezvoltare Regionala</t>
  </si>
  <si>
    <t>45.05.01.01</t>
  </si>
  <si>
    <t>Sume primite in contul platilor efectuate in AN CURENT</t>
  </si>
  <si>
    <t>45.05.02</t>
  </si>
  <si>
    <t>Fondul Social European (FSE)</t>
  </si>
  <si>
    <t>45.05.02.02</t>
  </si>
  <si>
    <t>Sume primite in contul platilor efectuate in ANII ANTERIORI</t>
  </si>
  <si>
    <t>48.05</t>
  </si>
  <si>
    <t>48.05.02</t>
  </si>
  <si>
    <t>48.05.02.01</t>
  </si>
  <si>
    <t>Sume primite in contul platilor efectuate in anul curent</t>
  </si>
  <si>
    <t>48.05.02.02</t>
  </si>
  <si>
    <t>Sume primite in contul platilor efectuate in anul precedent</t>
  </si>
  <si>
    <t>48.05.15</t>
  </si>
  <si>
    <t>48.05.15.01</t>
  </si>
  <si>
    <t>48.05.15.02</t>
  </si>
  <si>
    <t>08</t>
  </si>
  <si>
    <t>FONDURI EXTERNE NERAMBURSABILE
TOTAL VENITURI</t>
  </si>
  <si>
    <t>48.08</t>
  </si>
  <si>
    <t>48.08.15</t>
  </si>
  <si>
    <t>Alte programe comunitare finantate in perioada 2014-2020 (APC)</t>
  </si>
  <si>
    <t>48.19.03</t>
  </si>
  <si>
    <t>Mecanismul pentru interconectarea Europei</t>
  </si>
  <si>
    <t xml:space="preserve">III.  OPERATIUNI FINANCIARE </t>
  </si>
  <si>
    <t>40.08</t>
  </si>
  <si>
    <t>Incasari din rambursarea imprumuturilor acordate</t>
  </si>
  <si>
    <t>40.08.15</t>
  </si>
  <si>
    <t>Sume utilizate din excedentul anului precedent pentru efectuarea de cheltuieli</t>
  </si>
  <si>
    <t>40.08.15.03</t>
  </si>
  <si>
    <t>Sume utilizate de alte instituţii din excedentul anului precedent</t>
  </si>
  <si>
    <t>47.05</t>
  </si>
  <si>
    <t>SUME ÎN CURS DE DISTRIBUIRE</t>
  </si>
  <si>
    <t>47.05.00</t>
  </si>
  <si>
    <t>Venituri ale bugetului Fondului Național unic de asigurări sociale de sănătate, încasate în contul unic, în curs de distribuire</t>
  </si>
  <si>
    <t>Credite de angajament</t>
  </si>
  <si>
    <t>Credite bugetare anuale aprobate la finele perioadei de raportare</t>
  </si>
  <si>
    <t>Credite bugetare trimestriale cumulate</t>
  </si>
  <si>
    <t>Plati efectuate cumulat</t>
  </si>
  <si>
    <t>Plati efectuate luna curenta</t>
  </si>
  <si>
    <t xml:space="preserve">B        </t>
  </si>
  <si>
    <t>50. 05</t>
  </si>
  <si>
    <t xml:space="preserve">CHELTUIELI- TOTAL      </t>
  </si>
  <si>
    <t>50.05.01</t>
  </si>
  <si>
    <t>CHELTUIELI CURENTE</t>
  </si>
  <si>
    <t>50.05.10</t>
  </si>
  <si>
    <t>TITLUL I CHELTUIELI DE PERSONAL</t>
  </si>
  <si>
    <t>50.05.20</t>
  </si>
  <si>
    <t>TITLUL II BUNURI SI SERVICII</t>
  </si>
  <si>
    <t>50.05.30</t>
  </si>
  <si>
    <t>TITLUL III DOBANZI</t>
  </si>
  <si>
    <t>66.05.51</t>
  </si>
  <si>
    <t>TITLUL VI TRANSFERURI INTRE UNITATI ALE ADMINISTRATIEI PUBLICE</t>
  </si>
  <si>
    <t>50.05.57</t>
  </si>
  <si>
    <t>TITLUL IX ASISTENTA SOCIALA</t>
  </si>
  <si>
    <t>50.05.58</t>
  </si>
  <si>
    <t>TITLUL X PROIECTE CU FINANTARE DIN FONDURI EXTERNE NERAMBURSABILE AFERENTE CADRULUI FINANCIAR 2014-2020</t>
  </si>
  <si>
    <t>50.05.59</t>
  </si>
  <si>
    <t xml:space="preserve">TITLUL XI ALTE CHELTUIELI </t>
  </si>
  <si>
    <t>50.05.70</t>
  </si>
  <si>
    <t>CHELTUIELI DE CAPITAL</t>
  </si>
  <si>
    <t>50.05.71</t>
  </si>
  <si>
    <t>TITLUL XV ACTIVE NEFINANCIARE</t>
  </si>
  <si>
    <t>50.05.85</t>
  </si>
  <si>
    <t>PLATI EFECTUATE IN ANII PRECEDENTI SI RECUPERATE IN ANUL CURENT</t>
  </si>
  <si>
    <t>66.00.05</t>
  </si>
  <si>
    <t>Partea a III-a CHELTUIELI SOCIAL - CULTURALE</t>
  </si>
  <si>
    <t>66.00.05.01</t>
  </si>
  <si>
    <t>66 .05</t>
  </si>
  <si>
    <t>SANATATE</t>
  </si>
  <si>
    <t>66.05.01</t>
  </si>
  <si>
    <t>66.05.10</t>
  </si>
  <si>
    <t>66.05.10.01</t>
  </si>
  <si>
    <t>Cheltuieli de salarii in bani</t>
  </si>
  <si>
    <t>66.05.10.01.01</t>
  </si>
  <si>
    <t>Salarii de baza</t>
  </si>
  <si>
    <t>66.05.10.01.05</t>
  </si>
  <si>
    <t>Sporuri pentru conditii de munca</t>
  </si>
  <si>
    <t>66.05.10.01.06</t>
  </si>
  <si>
    <t>Alte sporuri</t>
  </si>
  <si>
    <t>66.05.10.01.12</t>
  </si>
  <si>
    <t>Indemnizatii platite unor persoane din afara unitatii</t>
  </si>
  <si>
    <t>66.05.10.01.13</t>
  </si>
  <si>
    <t>Indemnizatii de delegare</t>
  </si>
  <si>
    <t>66.05.10.01.14</t>
  </si>
  <si>
    <t>Indemnizatii de detasare</t>
  </si>
  <si>
    <t>66.05.10.01.17</t>
  </si>
  <si>
    <t>Indemnizatii de hrana</t>
  </si>
  <si>
    <t>66.05.10.01.30</t>
  </si>
  <si>
    <t>Alte drepturi salariale in bani</t>
  </si>
  <si>
    <t xml:space="preserve">   ~ hotarari judecatoresti</t>
  </si>
  <si>
    <t>66.05.10.01.02</t>
  </si>
  <si>
    <t>Cheltuieli salariale in natura</t>
  </si>
  <si>
    <t>66.05.10.01.02.06</t>
  </si>
  <si>
    <t>Vouchere de vacanta</t>
  </si>
  <si>
    <t>66.05.10.03</t>
  </si>
  <si>
    <t>Contributii</t>
  </si>
  <si>
    <t>66.05.10.03.01</t>
  </si>
  <si>
    <t>Contributii de asigurari sociale de stat</t>
  </si>
  <si>
    <t>66.05.10.03.02</t>
  </si>
  <si>
    <t>Contributii de asigurari de somaj</t>
  </si>
  <si>
    <t>66.05.10.03.03</t>
  </si>
  <si>
    <t>Contributii de asigurari sociale de sanatate</t>
  </si>
  <si>
    <t>66.05.10.03.04</t>
  </si>
  <si>
    <t xml:space="preserve">Contributii de asigurari pentru accidente de munca si boli profesionale </t>
  </si>
  <si>
    <t>66.05.10.03.06</t>
  </si>
  <si>
    <t>66.05.10.03.07</t>
  </si>
  <si>
    <t>Contributia asiguratorie pentru munca</t>
  </si>
  <si>
    <t>66.05.20</t>
  </si>
  <si>
    <t>66.05.20.01</t>
  </si>
  <si>
    <t>Bunuri si servicii</t>
  </si>
  <si>
    <t>66.05.20.01.01</t>
  </si>
  <si>
    <t>Furnituri de birou</t>
  </si>
  <si>
    <t>66.05.20.01.02</t>
  </si>
  <si>
    <t>Materiale pentru curatenie</t>
  </si>
  <si>
    <t>66.05.20.01.03</t>
  </si>
  <si>
    <t>Incalzit, iluminat si forta motrica</t>
  </si>
  <si>
    <t>66.05.20.01.04</t>
  </si>
  <si>
    <t>Apa, canal si salubritate</t>
  </si>
  <si>
    <t>66.05.20.01.05</t>
  </si>
  <si>
    <t>Carburanti si lubrifianti</t>
  </si>
  <si>
    <t>66.05.20.01.06</t>
  </si>
  <si>
    <t>Piese de schimb</t>
  </si>
  <si>
    <t>66.05.20.01.08</t>
  </si>
  <si>
    <t>Posta, telecomunicatii, radio, tv, internet</t>
  </si>
  <si>
    <t>66.05.20.01.09</t>
  </si>
  <si>
    <t>Materiale si prestari de servicii cu caracter functional din care:</t>
  </si>
  <si>
    <t>66.05.20.01.09.2</t>
  </si>
  <si>
    <t>Materiale si prestari de servicii cu caracter functional pt ch.proprii</t>
  </si>
  <si>
    <t>66.05.20.01.30</t>
  </si>
  <si>
    <t>Alte bunuri si servicii pentru intretinere si functionare, din care:</t>
  </si>
  <si>
    <t xml:space="preserve"> - sume pentru servicii poştale în vederea distribuţiei cardurilor naţionale </t>
  </si>
  <si>
    <t xml:space="preserve">  - sume pentru servicii de mententanta si suport tehnic pentru sistemul ERP</t>
  </si>
  <si>
    <t>66.05.20.02</t>
  </si>
  <si>
    <t>Reparatii curente</t>
  </si>
  <si>
    <t>66.05.20.05</t>
  </si>
  <si>
    <t>Bunuri de natura obiectelor de inventar</t>
  </si>
  <si>
    <t>66.05.20.05.30</t>
  </si>
  <si>
    <t>Alte obiecte de inventar</t>
  </si>
  <si>
    <t>66.05.20.06</t>
  </si>
  <si>
    <t>Deplasari, detasari, transferari</t>
  </si>
  <si>
    <t>66.05.20.06.01</t>
  </si>
  <si>
    <t>Deplasari interne, detasari, transferari</t>
  </si>
  <si>
    <t>66.05.20.06.02</t>
  </si>
  <si>
    <t>Deplasari in strainatate</t>
  </si>
  <si>
    <t>66.05.20.11</t>
  </si>
  <si>
    <t>Carti, publicatii si materiale documentare</t>
  </si>
  <si>
    <t>66.05.20.12</t>
  </si>
  <si>
    <t>Consultanta si expertiza</t>
  </si>
  <si>
    <t>66.05.20.13</t>
  </si>
  <si>
    <t>Pregatire profesionala</t>
  </si>
  <si>
    <t>66.05.20.14</t>
  </si>
  <si>
    <t>Protectia muncii</t>
  </si>
  <si>
    <t>66.05.20.25</t>
  </si>
  <si>
    <t>Cheltuieli judiciare si extrajudiciare derivate din actiuni in reprezentarea intereselor statului, potrivit dispozitiilor legale</t>
  </si>
  <si>
    <t>66.05.20.30</t>
  </si>
  <si>
    <t>Alte cheltuieli</t>
  </si>
  <si>
    <t>66.05.20.30.04</t>
  </si>
  <si>
    <t>Chirii</t>
  </si>
  <si>
    <t>66.05.20.30.30</t>
  </si>
  <si>
    <t>Alte cheltuieli cu bunuri si servicii</t>
  </si>
  <si>
    <t>66.05.30</t>
  </si>
  <si>
    <t>66.05.30.03</t>
  </si>
  <si>
    <t>Alte dobanzi</t>
  </si>
  <si>
    <t>66.05.30.03.02</t>
  </si>
  <si>
    <t>Dobanda datorata trezoreriei statului</t>
  </si>
  <si>
    <t>50.00.59</t>
  </si>
  <si>
    <t>50.00.59.17</t>
  </si>
  <si>
    <t>Despagubiri civile</t>
  </si>
  <si>
    <t>50.00.59.40</t>
  </si>
  <si>
    <t>Sume aferente persoanelor cu handicap neincadrate</t>
  </si>
  <si>
    <t>66.05.70</t>
  </si>
  <si>
    <t>66.05.71</t>
  </si>
  <si>
    <t>66.05.71.01</t>
  </si>
  <si>
    <t>Active fixe</t>
  </si>
  <si>
    <t>66.05.71.01.01</t>
  </si>
  <si>
    <t>Constructii</t>
  </si>
  <si>
    <t>66.05.71.01.02</t>
  </si>
  <si>
    <t>Masini, echipamente si mijloace de transport</t>
  </si>
  <si>
    <t>66.05.71.01.03</t>
  </si>
  <si>
    <t>Mobilier, aparatura birotica si alte active corporale</t>
  </si>
  <si>
    <t>66.05.71.01.30</t>
  </si>
  <si>
    <t>Alte active fixe</t>
  </si>
  <si>
    <t>66.05.71.03</t>
  </si>
  <si>
    <t>Reparatii capitale aferente activelor fixe</t>
  </si>
  <si>
    <t>Administratia centrala</t>
  </si>
  <si>
    <t>66.05.02</t>
  </si>
  <si>
    <t>Servicii publice descentralizate, din care:</t>
  </si>
  <si>
    <t xml:space="preserve"> Plati efectuate in anii precedenti si recuperate in anul curent</t>
  </si>
  <si>
    <t>66.05.20.01.09.1</t>
  </si>
  <si>
    <t>Materiale si prestari de servicii cu caracter medical</t>
  </si>
  <si>
    <t>66.05.03</t>
  </si>
  <si>
    <t>Produse farmaceutice, materiale sanitare specifice si dispozitive medicale</t>
  </si>
  <si>
    <t>66.05.03.01</t>
  </si>
  <si>
    <t>Medicamente cu si fara contributie personala</t>
  </si>
  <si>
    <t xml:space="preserve">    ~ activitatea curenta</t>
  </si>
  <si>
    <t>~ contributia personala pentru medicamentele acordate in tratamentul ambulatoriu persoanelor care beneficiaza de OUG 15/2022, cu modificarile si completarile ulterioare</t>
  </si>
  <si>
    <t>~sume pentru punerea in aplicare a art. 1 alin (4) din OUG 15/2022  privind acordarea de sprijin şi asistenţă umanitară de către statul român cetăţenilor străini sau apatrizilor aflaţi în situaţii deosebite, proveniţi din zona conflictului armat din Ucraina, cu modificarile si completarile ulterioare</t>
  </si>
  <si>
    <t xml:space="preserve">    ~  cost volum-rezultat, din care:</t>
  </si>
  <si>
    <t xml:space="preserve"> - activitatea curenta</t>
  </si>
  <si>
    <t xml:space="preserve">    ~  cost volum, din care:</t>
  </si>
  <si>
    <t xml:space="preserve">          - medicamente cost volum ( fara medicamente pentru pensionari cu compensare 90% pe sublista B)</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</si>
  <si>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</si>
  <si>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</si>
  <si>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 xml:space="preserve">    ~ personal contractual</t>
  </si>
  <si>
    <t xml:space="preserve">    ~ medicamente 40% - conform HG nr.186/2009 privind aprobarea Programului pentru compensarea cu 90% a preţului de referinţă al medicamentelor, cu modificarile si completarile ulterioare</t>
  </si>
  <si>
    <t>66.05.03.02</t>
  </si>
  <si>
    <t>Medicamente pentru boli cronice cu risc crescut utilizate in programele nationale cu scop curativ, din care:</t>
  </si>
  <si>
    <t xml:space="preserve">          Programul national detratament pentru boli rare</t>
  </si>
  <si>
    <t xml:space="preserve">          Programul national de tratament al bolilor neurologice</t>
  </si>
  <si>
    <t xml:space="preserve">          Programul national de tratament al hemofiliei si talasemiei</t>
  </si>
  <si>
    <t xml:space="preserve">          Programul national  de diabet zaharat</t>
  </si>
  <si>
    <t xml:space="preserve">          Programul national de boli endocrine</t>
  </si>
  <si>
    <t xml:space="preserve">          Programul national de transplant de organe, tesuturi si celule de origine umana</t>
  </si>
  <si>
    <t xml:space="preserve">         Programul national de sanatate mintala</t>
  </si>
  <si>
    <t xml:space="preserve">          Programul national de oncologie</t>
  </si>
  <si>
    <t>Sume pentru medicamente utilizate in programele nationale cu scop curativ care fac obiectul contractelor de tip COST VOLUM, din care:</t>
  </si>
  <si>
    <t>Subprogramul de tratament al bolnavilor cu afectiuni oncologice(adulti si copii)</t>
  </si>
  <si>
    <t>Programul national de tratament pentru boli rare (purpura trombocitopenica)</t>
  </si>
  <si>
    <t>Programul national de tratament pentru boli rare (alte medicamente circuit inchis)</t>
  </si>
  <si>
    <t xml:space="preserve">  -  Programul national de tratament pentru boli rare (mucoviscidoza)</t>
  </si>
  <si>
    <t>Programul national de tratament al bolilor neurologice</t>
  </si>
  <si>
    <t>66.05.03.03</t>
  </si>
  <si>
    <t>Materiale sanitare specifice utilizate in programele nationale cu scop curativ, din care:</t>
  </si>
  <si>
    <t xml:space="preserve">       Programul national  de diabet zaharat-pompe insulina si materiale consumabile</t>
  </si>
  <si>
    <t xml:space="preserve">         Programul national de ortopedie</t>
  </si>
  <si>
    <t xml:space="preserve">          Subprogramul de tratament al surditatii prin proteze auditive implantabile</t>
  </si>
  <si>
    <t xml:space="preserve">          Programul national de terapie intensiva a insuficientei hepatice</t>
  </si>
  <si>
    <t xml:space="preserve">         Programul national de boli cardiovasculare</t>
  </si>
  <si>
    <t xml:space="preserve"> Subprogramul de reconstructie mamara dupa afectiuni oncologice prin endoprotezare</t>
  </si>
  <si>
    <t xml:space="preserve">     Programul national de diagnostic si tratament cu ajutorul aparaturii de inalta performanta, din care: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</si>
  <si>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</si>
  <si>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</si>
  <si>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</si>
  <si>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</si>
  <si>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66.05.03.04</t>
  </si>
  <si>
    <t>Servicii medicale de hemodializa si dializa peritoneala</t>
  </si>
  <si>
    <t>66.05.03.05</t>
  </si>
  <si>
    <t>Dispozitive si echipamente medicale</t>
  </si>
  <si>
    <t>66.05.04</t>
  </si>
  <si>
    <t>Servicii medicale in ambulator</t>
  </si>
  <si>
    <t>66.05.04.01</t>
  </si>
  <si>
    <t>Asistenta medicala primara, din care:</t>
  </si>
  <si>
    <t xml:space="preserve">   - activitate curenta</t>
  </si>
  <si>
    <t>per capita</t>
  </si>
  <si>
    <t>per servicii</t>
  </si>
  <si>
    <t xml:space="preserve">  - centre de permanenta</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</si>
  <si>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</si>
  <si>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</si>
  <si>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66.05.04.02</t>
  </si>
  <si>
    <t>Asistenta medicala  pentru specialitati clinice, din care:</t>
  </si>
  <si>
    <t>66.05.04.03</t>
  </si>
  <si>
    <t>Asistenta medicala stomatologica, din care:</t>
  </si>
  <si>
    <t xml:space="preserve">   -  sume pentru servicii medicale tratament si medicatie pentru personalul contractual din sistemul sanitar</t>
  </si>
  <si>
    <t>66.05.04.04</t>
  </si>
  <si>
    <t>Asistenta medicala pentru specialitati paraclinice, din care:</t>
  </si>
  <si>
    <r>
      <t xml:space="preserve">    ~ activitatea curenta</t>
    </r>
    <r>
      <rPr>
        <sz val="10"/>
        <color indexed="9"/>
        <rFont val="Arial"/>
        <family val="2"/>
      </rPr>
      <t/>
    </r>
  </si>
  <si>
    <t xml:space="preserve">    ~ Programul national de PET-CT, din care:</t>
  </si>
  <si>
    <t xml:space="preserve">    ~  sume pentru evaluarea anuala a bolnavilor cu diabet zaharat (hemoglobina glicata)</t>
  </si>
  <si>
    <t xml:space="preserve">    ~ Subprogramul de diagnostic genetic al tumorilor solide maligne ( sarcom Ewing si neuroblastom ) la copii si adulti</t>
  </si>
  <si>
    <t>66.05.04.05</t>
  </si>
  <si>
    <t xml:space="preserve">Asistenta medicala in centrele medicale multifunctionale, din care: </t>
  </si>
  <si>
    <t>66.05.05</t>
  </si>
  <si>
    <t>Servicii de urgenta prespitalicesti si transport sanitar</t>
  </si>
  <si>
    <t>66.05.06</t>
  </si>
  <si>
    <t>Servicii medicale in unitati sanitare cu paturi</t>
  </si>
  <si>
    <t>66.05.06.01</t>
  </si>
  <si>
    <t>Spitale generale</t>
  </si>
  <si>
    <t xml:space="preserve">    ~ Subprogramul de diagnostic si de monitorizare a bolii minime reziduale a bolnavilor cu leucemii acute prin imunofenotipare, examen citogenetic si/sau FISH si examen de biologie moleculara la copii si adulti</t>
  </si>
  <si>
    <t xml:space="preserve">    ~ Programul national de diagnostic si tratament cu ajutorul aparaturii de inalta performanta</t>
  </si>
  <si>
    <t>Subprogramul de radioterapie a bolnavilor cu afectiuni oncologice</t>
  </si>
  <si>
    <t>~sume pentru punerea în aplicare a dispoziţiilor art. 165 alin. ( 1^1)  - (1^3) din Legea nr. 95/2006 ( cf.modificarilor aduse prin Legea nr.109/2022)</t>
  </si>
  <si>
    <t>~ Suma corespunzatoare alocaţiei de hrană din unităţile sanitare publice</t>
  </si>
  <si>
    <t>66.05.06.04</t>
  </si>
  <si>
    <t>Unitati de recuperare-reabilitare a sanatatii, din care:</t>
  </si>
  <si>
    <t xml:space="preserve">   ~ personal contractual</t>
  </si>
  <si>
    <t>66.05.07</t>
  </si>
  <si>
    <t>Ingrijiri medicale la domiciliu</t>
  </si>
  <si>
    <t>66.05.11</t>
  </si>
  <si>
    <t>Prestatii medicale acordate in baza documentelor internationale</t>
  </si>
  <si>
    <t xml:space="preserve"> Plati efectuate in anii precedenti si recuperate in anul curent-SANATATE</t>
  </si>
  <si>
    <t>66.05.51.01</t>
  </si>
  <si>
    <t>TRANSFERURI CURENTE</t>
  </si>
  <si>
    <t>66.05.51.01.66</t>
  </si>
  <si>
    <t>Transferuri din bugetul fondului national unic de asigurări sociale de sănătate către unitățile sanitare pentru acoperirea creșterilor salariale, din care:</t>
  </si>
  <si>
    <t>~ influente financiare determinate de cresterile salariale prevazute de art.38, alin.3, lit.g) din Legea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</si>
  <si>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</si>
  <si>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</si>
  <si>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 nr.153/2017, cu modificarile si completarile ulterioare, din care:</t>
  </si>
  <si>
    <t xml:space="preserve"> - influente financiare determinate de cresterile salariale prevazute de art.38, alin.4 din Legea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</si>
  <si>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</si>
  <si>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din OUG nr.130/2021 reprezentand majorarea cu 1/4 din diferenţa dintre salariul de bază prevăzut de Legea-cadru nr. 153/2017, cu modificările şi completările ulterioare, pentru anul 2022 şi cel din luna decembrie 2021</t>
  </si>
  <si>
    <t>68.05</t>
  </si>
  <si>
    <t>ASIGURARI SI ASISTENTA SOCIALA</t>
  </si>
  <si>
    <t>68.05.01</t>
  </si>
  <si>
    <t>68.05.57.00</t>
  </si>
  <si>
    <r>
      <t>TITLUL</t>
    </r>
    <r>
      <rPr>
        <b/>
        <i/>
        <sz val="10"/>
        <rFont val="Palatino Linotype"/>
        <family val="1"/>
        <charset val="238"/>
      </rPr>
      <t xml:space="preserve"> IX</t>
    </r>
    <r>
      <rPr>
        <b/>
        <sz val="10"/>
        <rFont val="Palatino Linotype"/>
        <family val="1"/>
        <charset val="238"/>
      </rPr>
      <t xml:space="preserve"> ASISTENTA SOCIALA</t>
    </r>
  </si>
  <si>
    <t>68.05.57.02</t>
  </si>
  <si>
    <t>Ajutoare sociale</t>
  </si>
  <si>
    <t>68.05.57.02.01</t>
  </si>
  <si>
    <t>Ajutoare sociale in numerar</t>
  </si>
  <si>
    <t>68.05.05</t>
  </si>
  <si>
    <t>Asistenta sociala in caz de boli si invaliditati</t>
  </si>
  <si>
    <t>68.05.05.01</t>
  </si>
  <si>
    <t>68.05.06</t>
  </si>
  <si>
    <t xml:space="preserve"> Plati efectuate in anii precedenti si recuperate in anul curent - Asistenta sociala</t>
  </si>
  <si>
    <t>50.05.58.02</t>
  </si>
  <si>
    <t xml:space="preserve">Programe din Fondul  Social European  (FSE) </t>
  </si>
  <si>
    <t>50.05.58.02.01</t>
  </si>
  <si>
    <t>Finantarea nationala</t>
  </si>
  <si>
    <t>50.05.58.02.02</t>
  </si>
  <si>
    <t>Finantarea externa nerambursabila</t>
  </si>
  <si>
    <t>50.05.58.02.03</t>
  </si>
  <si>
    <t>Cheltuieli neeligibile</t>
  </si>
  <si>
    <t>50.05.58.15</t>
  </si>
  <si>
    <t>50.05.58.15.01</t>
  </si>
  <si>
    <t>Finantare nationala</t>
  </si>
  <si>
    <t>50.05.58.15.02</t>
  </si>
  <si>
    <t>Finantare externa nerambursabila</t>
  </si>
  <si>
    <t>50.05.58.15.03</t>
  </si>
  <si>
    <t>50.08</t>
  </si>
  <si>
    <t>FONDURI EXTERNE NERAMBURSABILE</t>
  </si>
  <si>
    <t>50.08.01</t>
  </si>
  <si>
    <t>50.08.58</t>
  </si>
  <si>
    <t>66.08</t>
  </si>
  <si>
    <t>66.08.01</t>
  </si>
  <si>
    <t>66.08.58</t>
  </si>
  <si>
    <t>66.08.58.15</t>
  </si>
  <si>
    <t>66.08.58.15.02</t>
  </si>
  <si>
    <t>66.08.50</t>
  </si>
  <si>
    <t>Alte chelutuieli in domeniul sanatatii</t>
  </si>
  <si>
    <t>66.08.50.50</t>
  </si>
  <si>
    <t>Alte institutii si actiuni sanitare</t>
  </si>
  <si>
    <t xml:space="preserve">       Programul national de sanatate mintala-Subprogramul national de tratament al bolnavilor cu toxicodependeta, precum si de testare a metabolitilor stupefiantelor</t>
  </si>
  <si>
    <t>~ servicii medicale pentru persoanele care nu fac dovada calităţii de asigurat,  prevăzute la art. 232 alin. (3^1) şi art. 261 alin. (1^2) din Legea nr. 95/2006, republicată, cu modificările şi completările ulterioare</t>
  </si>
  <si>
    <t xml:space="preserve">    ~Subprogramul national de servicii conexe acordate persoanelor diagnosticate cu tulburari din spectrul autist</t>
  </si>
  <si>
    <t xml:space="preserve">    ~Subprogramul national de testare genetica</t>
  </si>
  <si>
    <t>~Programul national de endometrioza</t>
  </si>
  <si>
    <t>medici nou veniti</t>
  </si>
  <si>
    <t xml:space="preserve">   - activitate curenta, din care:</t>
  </si>
  <si>
    <t xml:space="preserve">    ~ activitatea curenta, din care:</t>
  </si>
  <si>
    <t>public</t>
  </si>
  <si>
    <t>privat</t>
  </si>
  <si>
    <t>Mecanismul pentru Interconectarea Europei</t>
  </si>
  <si>
    <t xml:space="preserve">CONT DE EXECUTIE VENITURI </t>
  </si>
  <si>
    <t xml:space="preserve">CONT DE EXECUTIE CHELTUIELI </t>
  </si>
  <si>
    <t>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</si>
  <si>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Asistenta sociala in caz de boli, din care:</t>
  </si>
  <si>
    <t>~persoane fizice</t>
  </si>
  <si>
    <t>Asistenta sociala pentru familie si copii, din care:</t>
  </si>
  <si>
    <t xml:space="preserve">  ~ Vouchere de vacanta conform OUG nr.63/2023</t>
  </si>
  <si>
    <t xml:space="preserve">    ~ medicamente imunologice folosite pentru producerea imunităţii active (sau folosite pentru prevenirea unor boli transmisibile), de care beneficiază unele segmente populaţionale în tratamentul ambulatoriu în regim de compensare</t>
  </si>
  <si>
    <t xml:space="preserve">  - Subprogramul de tratament al tulburarii depresive majore</t>
  </si>
  <si>
    <t>~ indemniatie lunara stabilita in cuantum brut conform art. 3^1, alin. (1) din capitolul II al anexei nr.II la Legea-cadru nr. 153/2017, cu modificările și completările ulterioare, din care:</t>
  </si>
  <si>
    <t xml:space="preserve">  -  indemnizatie lunara pentru medicii specialisti si primari conform art. 3^1 ,alin. (1), lit a) si b) din capitolul II al anexei nr.II la Legea-cadru nr. 153/2017, cu modificările și completările ulterioare</t>
  </si>
  <si>
    <t xml:space="preserve">  -  indemnizatie lunara pentru medicii rezidenti conform art. 3^1 ,alin. (1), lit c) si d) din capitolul II al anexei nr.II la Legea-cadru nr. 153/2017, cu modificările și completările ulterioare</t>
  </si>
  <si>
    <t xml:space="preserve">  -  indemnizatie lunara pentru biologii, chimistii si biochimistii prevazuti la art. 3^1 ,alin. (1), lit e) din capitolul II al anexei nr.II la Legea-cadru nr. 153/2017, cu modificările și completările ulterioare</t>
  </si>
  <si>
    <t xml:space="preserve">  -  indemnizatie lunara pentru tehnicienii de radiologie şi imagistică licenţiaţi, asistenţii medicali de laborator clinic licenţiaţi, asistenţii medicali licenţiaţi în balneofiziokinetoterapie şi recuperare, asistenţii medicali dentari licenţiaţi, asistenţii medicali de profilaxie dentară licenţiaţi, asistenţii medicali licenţiaţi în nutriţie şi dietetică, asistenţii medicali, moaşe, surori medicale, indiferent de nivelul studiilor, precum şi cei asimilaţi acestora conform art. 3^1 ,alin. (1), lit f) din capitolul II al anexei nr.II la Legea-cadru nr. 153/2017, cu modificările și completările ulterioare</t>
  </si>
  <si>
    <t xml:space="preserve">  -  indemnizatie lunara pentru fiecare zi lucrată în zilele de repaus săptămânal, sărbători legale şi în celelalte zile în care, în conformitate cu reglementările legale în vigoare, nu se lucrează, conform art. 3^1 ,alin. (1), lit g) din capitolul II al anexei nr.II la Legea-cadru nr. 153/2017, cu modificările și completările ulterioare</t>
  </si>
  <si>
    <t xml:space="preserve">DIRECTOR GENERAL </t>
  </si>
  <si>
    <t>DIRECTOR ECONOMIC</t>
  </si>
  <si>
    <t>CAS MARAMURES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</si>
</sst>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_ ;[Red]\-#,##0.00\ "/>
  </numFmts>
  <fonts count="24" x14ac:knownFonts="1">
    <font>
      <sz val="10"/>
      <name val="Arial"/>
      <charset val="238"/>
    </font>
    <font>
      <sz val="10"/>
      <name val="Arial"/>
      <family val="2"/>
      <charset val="238"/>
    </font>
    <font>
      <b/>
      <i/>
      <sz val="10"/>
      <name val="Arial"/>
      <family val="2"/>
    </font>
    <font>
      <b/>
      <sz val="10"/>
      <name val="Arial"/>
      <family val="2"/>
    </font>
    <font>
      <sz val="10"/>
      <name val="Arial"/>
      <family val="2"/>
    </font>
    <font>
      <b/>
      <sz val="10"/>
      <name val="Arial"/>
      <family val="2"/>
      <charset val="238"/>
    </font>
    <font>
      <sz val="10"/>
      <name val="Arial"/>
      <family val="2"/>
      <charset val="238"/>
    </font>
    <font>
      <sz val="10"/>
      <color indexed="8"/>
      <name val="Arial"/>
      <family val="2"/>
    </font>
    <font>
      <b/>
      <sz val="10"/>
      <color theme="3"/>
      <name val="Arial"/>
      <family val="2"/>
      <charset val="238"/>
    </font>
    <font>
      <sz val="10"/>
      <name val="Palatino Linotype"/>
      <family val="1"/>
      <charset val="238"/>
    </font>
    <font>
      <b/>
      <i/>
      <sz val="10"/>
      <name val="Palatino Linotype"/>
      <family val="1"/>
      <charset val="238"/>
    </font>
    <font>
      <b/>
      <sz val="10"/>
      <name val="Palatino Linotype"/>
      <family val="1"/>
      <charset val="238"/>
    </font>
    <font>
      <i/>
      <sz val="10"/>
      <name val="Palatino Linotype"/>
      <family val="1"/>
      <charset val="238"/>
    </font>
    <font>
      <b/>
      <sz val="11"/>
      <name val="Palatino Linotype"/>
      <family val="1"/>
      <charset val="238"/>
    </font>
    <font>
      <sz val="10"/>
      <color indexed="8"/>
      <name val="Palatino Linotype"/>
      <family val="1"/>
      <charset val="238"/>
    </font>
    <font>
      <b/>
      <sz val="10"/>
      <color indexed="8"/>
      <name val="Palatino Linotype"/>
      <family val="1"/>
      <charset val="238"/>
    </font>
    <font>
      <sz val="10"/>
      <color indexed="9"/>
      <name val="Arial"/>
      <family val="2"/>
    </font>
    <font>
      <sz val="10"/>
      <name val="Times New Roman CE"/>
      <charset val="238"/>
    </font>
    <font>
      <b/>
      <sz val="10"/>
      <name val="Times New Roman CE"/>
    </font>
    <font>
      <sz val="10"/>
      <name val="Calibri"/>
      <family val="2"/>
      <charset val="238"/>
    </font>
    <font>
      <b/>
      <i/>
      <sz val="12"/>
      <name val="Arial"/>
      <family val="2"/>
    </font>
    <font>
      <b/>
      <i/>
      <sz val="14"/>
      <name val="Palatino Linotype"/>
      <family val="1"/>
      <charset val="238"/>
    </font>
    <font>
      <b/>
      <sz val="10"/>
      <name val="Palatino Linotype"/>
      <family val="1"/>
    </font>
    <font>
      <i/>
      <sz val="11"/>
      <name val="Palatino Linotype"/>
      <family val="1"/>
      <charset val="23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6" fillId="0" borderId="0"/>
    <xf numFmtId="0" fontId="6" fillId="0" borderId="0"/>
    <xf numFmtId="0" fontId="6" fillId="0" borderId="0"/>
    <xf numFmtId="0" fontId="1" fillId="0" borderId="0"/>
    <xf numFmtId="0" fontId="1" fillId="0" borderId="0"/>
  </cellStyleXfs>
  <cellXfs count="165">
    <xf numFmtId="0" fontId="0" fillId="0" borderId="0" xfId="0"/>
    <xf numFmtId="0" fontId="2" fillId="0" borderId="0" xfId="0" applyFont="1" applyFill="1" applyAlignment="1">
      <alignment horizontal="left"/>
    </xf>
    <xf numFmtId="0" fontId="3" fillId="0" borderId="0" xfId="0" applyFont="1" applyFill="1" applyAlignment="1">
      <alignment vertical="center" wrapText="1"/>
    </xf>
    <xf numFmtId="0" fontId="3" fillId="0" borderId="0" xfId="0" applyFont="1" applyFill="1" applyBorder="1" applyAlignment="1">
      <alignment horizontal="left"/>
    </xf>
    <xf numFmtId="4" fontId="3" fillId="0" borderId="0" xfId="0" applyNumberFormat="1" applyFont="1" applyFill="1" applyBorder="1"/>
    <xf numFmtId="0" fontId="2" fillId="0" borderId="0" xfId="0" applyFont="1" applyFill="1" applyBorder="1"/>
    <xf numFmtId="0" fontId="4" fillId="0" borderId="0" xfId="0" applyFont="1" applyFill="1" applyBorder="1"/>
    <xf numFmtId="0" fontId="2" fillId="0" borderId="0" xfId="0" applyFont="1" applyFill="1" applyAlignment="1">
      <alignment horizontal="center"/>
    </xf>
    <xf numFmtId="4" fontId="3" fillId="0" borderId="0" xfId="0" applyNumberFormat="1" applyFont="1" applyFill="1" applyBorder="1" applyAlignment="1">
      <alignment horizontal="center" vertical="center" wrapText="1"/>
    </xf>
    <xf numFmtId="0" fontId="4" fillId="0" borderId="0" xfId="0" applyFont="1" applyFill="1"/>
    <xf numFmtId="3" fontId="3" fillId="0" borderId="0" xfId="0" applyNumberFormat="1" applyFont="1" applyFill="1" applyBorder="1" applyAlignment="1">
      <alignment horizontal="center"/>
    </xf>
    <xf numFmtId="3" fontId="4" fillId="0" borderId="0" xfId="0" applyNumberFormat="1" applyFont="1" applyFill="1" applyBorder="1"/>
    <xf numFmtId="3" fontId="4" fillId="0" borderId="0" xfId="0" applyNumberFormat="1" applyFont="1" applyFill="1"/>
    <xf numFmtId="0" fontId="3" fillId="0" borderId="0" xfId="0" applyFont="1" applyFill="1" applyBorder="1"/>
    <xf numFmtId="0" fontId="3" fillId="0" borderId="0" xfId="0" applyFont="1" applyFill="1"/>
    <xf numFmtId="4" fontId="4" fillId="0" borderId="0" xfId="0" applyNumberFormat="1" applyFont="1" applyFill="1" applyBorder="1"/>
    <xf numFmtId="0" fontId="4" fillId="0" borderId="0" xfId="0" applyFont="1" applyFill="1" applyAlignment="1">
      <alignment wrapText="1"/>
    </xf>
    <xf numFmtId="4" fontId="4" fillId="0" borderId="0" xfId="0" applyNumberFormat="1" applyFont="1" applyFill="1"/>
    <xf numFmtId="49" fontId="9" fillId="0" borderId="0" xfId="0" applyNumberFormat="1" applyFont="1" applyFill="1" applyBorder="1" applyAlignment="1">
      <alignment vertical="top" wrapText="1"/>
    </xf>
    <xf numFmtId="3" fontId="10" fillId="0" borderId="0" xfId="0" applyNumberFormat="1" applyFont="1" applyFill="1" applyBorder="1" applyAlignment="1">
      <alignment horizontal="center"/>
    </xf>
    <xf numFmtId="3" fontId="9" fillId="0" borderId="0" xfId="0" applyNumberFormat="1" applyFont="1" applyFill="1" applyBorder="1"/>
    <xf numFmtId="0" fontId="9" fillId="0" borderId="0" xfId="0" applyFont="1" applyFill="1"/>
    <xf numFmtId="4" fontId="9" fillId="0" borderId="0" xfId="0" applyNumberFormat="1" applyFont="1" applyFill="1" applyBorder="1"/>
    <xf numFmtId="4" fontId="11" fillId="0" borderId="0" xfId="0" applyNumberFormat="1" applyFont="1" applyFill="1" applyBorder="1" applyAlignment="1">
      <alignment wrapText="1"/>
    </xf>
    <xf numFmtId="3" fontId="11" fillId="0" borderId="0" xfId="0" applyNumberFormat="1" applyFont="1" applyFill="1" applyBorder="1" applyAlignment="1">
      <alignment wrapText="1"/>
    </xf>
    <xf numFmtId="164" fontId="9" fillId="0" borderId="0" xfId="0" applyNumberFormat="1" applyFont="1" applyFill="1" applyBorder="1"/>
    <xf numFmtId="3" fontId="10" fillId="0" borderId="0" xfId="0" applyNumberFormat="1" applyFont="1" applyFill="1" applyBorder="1" applyAlignment="1">
      <alignment horizontal="center" wrapText="1"/>
    </xf>
    <xf numFmtId="0" fontId="9" fillId="0" borderId="0" xfId="0" applyFont="1" applyFill="1" applyAlignment="1">
      <alignment horizontal="center" vertical="center" wrapText="1"/>
    </xf>
    <xf numFmtId="0" fontId="11" fillId="0" borderId="0" xfId="0" applyFont="1" applyFill="1"/>
    <xf numFmtId="0" fontId="12" fillId="0" borderId="0" xfId="0" applyFont="1" applyFill="1"/>
    <xf numFmtId="4" fontId="9" fillId="0" borderId="1" xfId="0" applyNumberFormat="1" applyFont="1" applyFill="1" applyBorder="1"/>
    <xf numFmtId="4" fontId="2" fillId="0" borderId="0" xfId="0" applyNumberFormat="1" applyFont="1" applyFill="1" applyAlignment="1">
      <alignment horizontal="center"/>
    </xf>
    <xf numFmtId="0" fontId="20" fillId="0" borderId="0" xfId="0" applyFont="1" applyFill="1" applyAlignment="1">
      <alignment horizontal="left"/>
    </xf>
    <xf numFmtId="3" fontId="21" fillId="0" borderId="0" xfId="0" applyNumberFormat="1" applyFont="1" applyFill="1" applyBorder="1" applyAlignment="1">
      <alignment horizontal="center"/>
    </xf>
    <xf numFmtId="0" fontId="9" fillId="2" borderId="0" xfId="0" applyFont="1" applyFill="1"/>
    <xf numFmtId="0" fontId="4" fillId="3" borderId="0" xfId="0" applyFont="1" applyFill="1"/>
    <xf numFmtId="4" fontId="4" fillId="3" borderId="0" xfId="0" applyNumberFormat="1" applyFont="1" applyFill="1" applyBorder="1"/>
    <xf numFmtId="3" fontId="11" fillId="0" borderId="0" xfId="0" applyNumberFormat="1" applyFont="1" applyFill="1" applyBorder="1"/>
    <xf numFmtId="0" fontId="5" fillId="0" borderId="0" xfId="0" applyFont="1" applyFill="1"/>
    <xf numFmtId="4" fontId="5" fillId="0" borderId="0" xfId="0" applyNumberFormat="1" applyFont="1" applyFill="1"/>
    <xf numFmtId="0" fontId="5" fillId="3" borderId="0" xfId="0" applyFont="1" applyFill="1"/>
    <xf numFmtId="49" fontId="11" fillId="0" borderId="0" xfId="0" applyNumberFormat="1" applyFont="1" applyFill="1" applyBorder="1" applyAlignment="1">
      <alignment vertical="top"/>
    </xf>
    <xf numFmtId="0" fontId="5" fillId="0" borderId="0" xfId="0" applyFont="1" applyFill="1" applyAlignment="1"/>
    <xf numFmtId="4" fontId="1" fillId="0" borderId="0" xfId="0" applyNumberFormat="1" applyFont="1" applyFill="1" applyBorder="1"/>
    <xf numFmtId="0" fontId="1" fillId="0" borderId="0" xfId="0" applyFont="1" applyFill="1" applyBorder="1"/>
    <xf numFmtId="0" fontId="1" fillId="0" borderId="0" xfId="0" applyFont="1" applyFill="1"/>
    <xf numFmtId="2" fontId="3" fillId="0" borderId="2" xfId="0" applyNumberFormat="1"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2" fontId="3" fillId="3" borderId="2" xfId="0" applyNumberFormat="1" applyFont="1" applyFill="1" applyBorder="1" applyAlignment="1">
      <alignment horizontal="center" vertical="center" wrapText="1"/>
    </xf>
    <xf numFmtId="2" fontId="3" fillId="0" borderId="2" xfId="0" applyNumberFormat="1" applyFont="1" applyFill="1" applyBorder="1" applyAlignment="1">
      <alignment horizontal="center"/>
    </xf>
    <xf numFmtId="2" fontId="3" fillId="0" borderId="2" xfId="0" applyNumberFormat="1" applyFont="1" applyFill="1" applyBorder="1" applyAlignment="1">
      <alignment horizontal="center" wrapText="1"/>
    </xf>
    <xf numFmtId="1" fontId="3" fillId="0" borderId="2" xfId="0" applyNumberFormat="1" applyFont="1" applyFill="1" applyBorder="1" applyAlignment="1">
      <alignment horizontal="center"/>
    </xf>
    <xf numFmtId="1" fontId="3" fillId="3" borderId="2" xfId="0" applyNumberFormat="1" applyFont="1" applyFill="1" applyBorder="1" applyAlignment="1">
      <alignment horizontal="center"/>
    </xf>
    <xf numFmtId="2" fontId="5" fillId="0" borderId="2" xfId="0" applyNumberFormat="1" applyFont="1" applyFill="1" applyBorder="1" applyAlignment="1">
      <alignment horizontal="left"/>
    </xf>
    <xf numFmtId="2" fontId="3" fillId="0" borderId="2" xfId="0" applyNumberFormat="1" applyFont="1" applyFill="1" applyBorder="1" applyAlignment="1">
      <alignment wrapText="1"/>
    </xf>
    <xf numFmtId="4" fontId="3" fillId="0" borderId="2" xfId="0" applyNumberFormat="1" applyFont="1" applyFill="1" applyBorder="1"/>
    <xf numFmtId="4" fontId="3" fillId="3" borderId="2" xfId="0" applyNumberFormat="1" applyFont="1" applyFill="1" applyBorder="1"/>
    <xf numFmtId="2" fontId="1" fillId="0" borderId="2" xfId="0" applyNumberFormat="1" applyFont="1" applyFill="1" applyBorder="1" applyAlignment="1">
      <alignment horizontal="left"/>
    </xf>
    <xf numFmtId="2" fontId="1" fillId="0" borderId="2" xfId="0" applyNumberFormat="1" applyFont="1" applyFill="1" applyBorder="1" applyAlignment="1">
      <alignment wrapText="1"/>
    </xf>
    <xf numFmtId="4" fontId="1" fillId="0" borderId="2" xfId="0" applyNumberFormat="1" applyFont="1" applyFill="1" applyBorder="1"/>
    <xf numFmtId="3" fontId="1" fillId="3" borderId="2" xfId="0" applyNumberFormat="1" applyFont="1" applyFill="1" applyBorder="1"/>
    <xf numFmtId="3" fontId="1" fillId="0" borderId="2" xfId="0" applyNumberFormat="1" applyFont="1" applyFill="1" applyBorder="1"/>
    <xf numFmtId="2" fontId="6" fillId="0" borderId="2" xfId="0" applyNumberFormat="1" applyFont="1" applyFill="1" applyBorder="1" applyAlignment="1">
      <alignment horizontal="left"/>
    </xf>
    <xf numFmtId="2" fontId="4" fillId="0" borderId="2" xfId="0" applyNumberFormat="1" applyFont="1" applyFill="1" applyBorder="1" applyAlignment="1">
      <alignment wrapText="1"/>
    </xf>
    <xf numFmtId="3" fontId="4" fillId="3" borderId="2" xfId="0" applyNumberFormat="1" applyFont="1" applyFill="1" applyBorder="1"/>
    <xf numFmtId="3" fontId="4" fillId="0" borderId="2" xfId="0" applyNumberFormat="1" applyFont="1" applyFill="1" applyBorder="1"/>
    <xf numFmtId="2" fontId="17" fillId="0" borderId="2" xfId="0" applyNumberFormat="1" applyFont="1" applyFill="1" applyBorder="1" applyAlignment="1">
      <alignment wrapText="1"/>
    </xf>
    <xf numFmtId="2" fontId="18" fillId="0" borderId="2" xfId="0" applyNumberFormat="1" applyFont="1" applyFill="1" applyBorder="1" applyAlignment="1">
      <alignment wrapText="1"/>
    </xf>
    <xf numFmtId="4" fontId="5" fillId="0" borderId="2" xfId="0" applyNumberFormat="1" applyFont="1" applyFill="1" applyBorder="1"/>
    <xf numFmtId="4" fontId="5" fillId="3" borderId="2" xfId="0" applyNumberFormat="1" applyFont="1" applyFill="1" applyBorder="1"/>
    <xf numFmtId="2" fontId="19" fillId="0" borderId="2" xfId="0" applyNumberFormat="1" applyFont="1" applyFill="1" applyBorder="1" applyAlignment="1">
      <alignment wrapText="1"/>
    </xf>
    <xf numFmtId="2" fontId="6" fillId="0" borderId="2" xfId="0" applyNumberFormat="1" applyFont="1" applyFill="1" applyBorder="1" applyAlignment="1">
      <alignment wrapText="1"/>
    </xf>
    <xf numFmtId="49" fontId="6" fillId="0" borderId="2" xfId="1" applyNumberFormat="1" applyFont="1" applyFill="1" applyBorder="1" applyAlignment="1" applyProtection="1">
      <alignment horizontal="left"/>
      <protection locked="0"/>
    </xf>
    <xf numFmtId="4" fontId="4" fillId="0" borderId="2" xfId="1" applyNumberFormat="1" applyFont="1" applyFill="1" applyBorder="1" applyAlignment="1" applyProtection="1">
      <alignment wrapText="1"/>
      <protection locked="0"/>
    </xf>
    <xf numFmtId="2" fontId="3" fillId="0" borderId="2" xfId="0" applyNumberFormat="1" applyFont="1" applyFill="1" applyBorder="1" applyAlignment="1">
      <alignment horizontal="left"/>
    </xf>
    <xf numFmtId="4" fontId="1" fillId="3" borderId="2" xfId="0" applyNumberFormat="1" applyFont="1" applyFill="1" applyBorder="1"/>
    <xf numFmtId="2" fontId="1" fillId="0" borderId="2" xfId="0" applyNumberFormat="1" applyFont="1" applyFill="1" applyBorder="1"/>
    <xf numFmtId="2" fontId="3" fillId="0" borderId="2" xfId="0" applyNumberFormat="1" applyFont="1" applyFill="1" applyBorder="1"/>
    <xf numFmtId="3" fontId="3" fillId="3" borderId="2" xfId="0" applyNumberFormat="1" applyFont="1" applyFill="1" applyBorder="1"/>
    <xf numFmtId="3" fontId="3" fillId="0" borderId="2" xfId="0" applyNumberFormat="1" applyFont="1" applyFill="1" applyBorder="1"/>
    <xf numFmtId="2" fontId="7" fillId="0" borderId="2" xfId="0" applyNumberFormat="1" applyFont="1" applyFill="1" applyBorder="1" applyAlignment="1">
      <alignment wrapText="1"/>
    </xf>
    <xf numFmtId="2" fontId="6" fillId="0" borderId="2" xfId="0" applyNumberFormat="1" applyFont="1" applyFill="1" applyBorder="1" applyAlignment="1" applyProtection="1">
      <alignment horizontal="left" vertical="center"/>
    </xf>
    <xf numFmtId="2" fontId="7" fillId="0" borderId="2" xfId="0" applyNumberFormat="1" applyFont="1" applyFill="1" applyBorder="1" applyAlignment="1" applyProtection="1">
      <alignment horizontal="left" wrapText="1"/>
    </xf>
    <xf numFmtId="2" fontId="4" fillId="0" borderId="2" xfId="0" applyNumberFormat="1" applyFont="1" applyFill="1" applyBorder="1" applyAlignment="1" applyProtection="1">
      <alignment horizontal="left" wrapText="1"/>
    </xf>
    <xf numFmtId="2" fontId="4" fillId="0" borderId="2" xfId="0" applyNumberFormat="1" applyFont="1" applyFill="1" applyBorder="1" applyAlignment="1" applyProtection="1">
      <alignment wrapText="1"/>
    </xf>
    <xf numFmtId="2" fontId="4" fillId="0" borderId="2" xfId="2" applyNumberFormat="1" applyFont="1" applyFill="1" applyBorder="1" applyAlignment="1" applyProtection="1">
      <alignment wrapText="1"/>
    </xf>
    <xf numFmtId="2" fontId="4" fillId="0" borderId="2" xfId="0" applyNumberFormat="1" applyFont="1" applyFill="1" applyBorder="1" applyAlignment="1">
      <alignment horizontal="left" vertical="center" wrapText="1"/>
    </xf>
    <xf numFmtId="2" fontId="5"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wrapText="1"/>
    </xf>
    <xf numFmtId="2" fontId="5" fillId="0" borderId="2" xfId="0" applyNumberFormat="1" applyFont="1" applyFill="1" applyBorder="1" applyAlignment="1">
      <alignment wrapText="1"/>
    </xf>
    <xf numFmtId="0" fontId="4" fillId="0" borderId="2" xfId="0" applyFont="1" applyFill="1" applyBorder="1"/>
    <xf numFmtId="2" fontId="8" fillId="0" borderId="2" xfId="0" applyNumberFormat="1" applyFont="1" applyFill="1" applyBorder="1" applyAlignment="1">
      <alignment wrapText="1"/>
    </xf>
    <xf numFmtId="2" fontId="8" fillId="0" borderId="2" xfId="0" applyNumberFormat="1" applyFont="1" applyFill="1" applyBorder="1"/>
    <xf numFmtId="4" fontId="11" fillId="0" borderId="0" xfId="0" applyNumberFormat="1" applyFont="1" applyFill="1"/>
    <xf numFmtId="49" fontId="11" fillId="0" borderId="2" xfId="0" applyNumberFormat="1" applyFont="1" applyFill="1" applyBorder="1" applyAlignment="1">
      <alignment horizontal="center" vertical="center" wrapText="1"/>
    </xf>
    <xf numFmtId="3" fontId="11" fillId="0" borderId="2" xfId="0" applyNumberFormat="1" applyFont="1" applyFill="1" applyBorder="1" applyAlignment="1">
      <alignment horizontal="center" vertical="center" wrapText="1"/>
    </xf>
    <xf numFmtId="4" fontId="11" fillId="0" borderId="2" xfId="0" applyNumberFormat="1" applyFont="1" applyFill="1" applyBorder="1" applyAlignment="1">
      <alignment horizontal="center" vertical="center" wrapText="1"/>
    </xf>
    <xf numFmtId="49" fontId="11" fillId="0" borderId="2" xfId="0" applyNumberFormat="1" applyFont="1" applyFill="1" applyBorder="1" applyAlignment="1">
      <alignment horizontal="center" vertical="top" wrapText="1"/>
    </xf>
    <xf numFmtId="3" fontId="11" fillId="0" borderId="2" xfId="0" applyNumberFormat="1" applyFont="1" applyFill="1" applyBorder="1" applyAlignment="1">
      <alignment horizontal="center"/>
    </xf>
    <xf numFmtId="3" fontId="10" fillId="0" borderId="2" xfId="0" applyNumberFormat="1" applyFont="1" applyFill="1" applyBorder="1" applyAlignment="1">
      <alignment horizontal="center"/>
    </xf>
    <xf numFmtId="49" fontId="11" fillId="0" borderId="2" xfId="0" applyNumberFormat="1" applyFont="1" applyFill="1" applyBorder="1" applyAlignment="1">
      <alignment vertical="top" wrapText="1"/>
    </xf>
    <xf numFmtId="165" fontId="11" fillId="0" borderId="2" xfId="2" applyNumberFormat="1" applyFont="1" applyFill="1" applyBorder="1" applyAlignment="1" applyProtection="1">
      <alignment horizontal="left" wrapText="1"/>
    </xf>
    <xf numFmtId="4" fontId="11" fillId="0" borderId="2" xfId="3" applyNumberFormat="1" applyFont="1" applyFill="1" applyBorder="1" applyAlignment="1" applyProtection="1">
      <alignment horizontal="right" wrapText="1"/>
    </xf>
    <xf numFmtId="165" fontId="11" fillId="0" borderId="2" xfId="2" applyNumberFormat="1" applyFont="1" applyFill="1" applyBorder="1" applyAlignment="1">
      <alignment wrapText="1"/>
    </xf>
    <xf numFmtId="4" fontId="11" fillId="0" borderId="2" xfId="3" applyNumberFormat="1" applyFont="1" applyFill="1" applyBorder="1" applyAlignment="1">
      <alignment horizontal="right" wrapText="1"/>
    </xf>
    <xf numFmtId="49" fontId="11" fillId="0" borderId="2" xfId="0" applyNumberFormat="1" applyFont="1" applyFill="1" applyBorder="1" applyAlignment="1">
      <alignment horizontal="left" vertical="top" wrapText="1"/>
    </xf>
    <xf numFmtId="49" fontId="9" fillId="0" borderId="2" xfId="0" applyNumberFormat="1" applyFont="1" applyFill="1" applyBorder="1" applyAlignment="1">
      <alignment vertical="top" wrapText="1"/>
    </xf>
    <xf numFmtId="4" fontId="9" fillId="0" borderId="2" xfId="2" applyNumberFormat="1" applyFont="1" applyFill="1" applyBorder="1" applyAlignment="1">
      <alignment wrapText="1"/>
    </xf>
    <xf numFmtId="4" fontId="12" fillId="0" borderId="2" xfId="0" applyNumberFormat="1" applyFont="1" applyFill="1" applyBorder="1" applyAlignment="1">
      <alignment horizontal="right"/>
    </xf>
    <xf numFmtId="3" fontId="9" fillId="0" borderId="2" xfId="3" applyNumberFormat="1" applyFont="1" applyFill="1" applyBorder="1" applyAlignment="1" applyProtection="1">
      <alignment horizontal="right" wrapText="1"/>
    </xf>
    <xf numFmtId="3" fontId="9" fillId="0" borderId="2" xfId="0" applyNumberFormat="1" applyFont="1" applyFill="1" applyBorder="1"/>
    <xf numFmtId="165" fontId="9" fillId="0" borderId="2" xfId="2" applyNumberFormat="1" applyFont="1" applyFill="1" applyBorder="1" applyAlignment="1">
      <alignment wrapText="1"/>
    </xf>
    <xf numFmtId="4" fontId="10" fillId="0" borderId="2" xfId="0" applyNumberFormat="1" applyFont="1" applyFill="1" applyBorder="1" applyAlignment="1">
      <alignment horizontal="right"/>
    </xf>
    <xf numFmtId="165" fontId="9" fillId="0" borderId="2" xfId="2" applyNumberFormat="1" applyFont="1" applyFill="1" applyBorder="1" applyAlignment="1" applyProtection="1">
      <alignment horizontal="left" vertical="center" wrapText="1"/>
    </xf>
    <xf numFmtId="4" fontId="13" fillId="0" borderId="2" xfId="3" applyNumberFormat="1" applyFont="1" applyFill="1" applyBorder="1" applyAlignment="1">
      <alignment horizontal="right" wrapText="1"/>
    </xf>
    <xf numFmtId="49" fontId="12" fillId="0" borderId="2" xfId="0" applyNumberFormat="1" applyFont="1" applyFill="1" applyBorder="1" applyAlignment="1">
      <alignment vertical="top" wrapText="1"/>
    </xf>
    <xf numFmtId="165" fontId="12" fillId="0" borderId="2" xfId="2" applyNumberFormat="1" applyFont="1" applyFill="1" applyBorder="1" applyAlignment="1">
      <alignment wrapText="1"/>
    </xf>
    <xf numFmtId="4" fontId="23" fillId="0" borderId="2" xfId="0" applyNumberFormat="1" applyFont="1" applyFill="1" applyBorder="1" applyAlignment="1">
      <alignment horizontal="right"/>
    </xf>
    <xf numFmtId="3" fontId="11" fillId="0" borderId="2" xfId="3" applyNumberFormat="1" applyFont="1" applyFill="1" applyBorder="1" applyAlignment="1" applyProtection="1">
      <alignment horizontal="right" wrapText="1"/>
    </xf>
    <xf numFmtId="3" fontId="11" fillId="0" borderId="2" xfId="0" applyNumberFormat="1" applyFont="1" applyFill="1" applyBorder="1"/>
    <xf numFmtId="4" fontId="11" fillId="0" borderId="2" xfId="3" applyNumberFormat="1" applyFont="1" applyFill="1" applyBorder="1" applyAlignment="1">
      <alignment horizontal="right"/>
    </xf>
    <xf numFmtId="3" fontId="9" fillId="0" borderId="2" xfId="0" applyNumberFormat="1" applyFont="1" applyFill="1" applyBorder="1" applyAlignment="1">
      <alignment vertical="top" wrapText="1"/>
    </xf>
    <xf numFmtId="49" fontId="9" fillId="0" borderId="2" xfId="0" applyNumberFormat="1" applyFont="1" applyFill="1" applyBorder="1" applyAlignment="1">
      <alignment horizontal="left" vertical="top" wrapText="1"/>
    </xf>
    <xf numFmtId="165" fontId="11" fillId="0" borderId="2" xfId="3" applyNumberFormat="1" applyFont="1" applyFill="1" applyBorder="1" applyAlignment="1">
      <alignment wrapText="1"/>
    </xf>
    <xf numFmtId="165" fontId="9" fillId="0" borderId="2" xfId="3" applyNumberFormat="1" applyFont="1" applyFill="1" applyBorder="1" applyAlignment="1">
      <alignment wrapText="1"/>
    </xf>
    <xf numFmtId="4" fontId="9" fillId="0" borderId="2" xfId="3" applyNumberFormat="1" applyFont="1" applyFill="1" applyBorder="1" applyAlignment="1">
      <alignment horizontal="right" wrapText="1"/>
    </xf>
    <xf numFmtId="4" fontId="9" fillId="0" borderId="2" xfId="3" applyNumberFormat="1" applyFont="1" applyFill="1" applyBorder="1" applyAlignment="1" applyProtection="1">
      <alignment horizontal="right" wrapText="1"/>
    </xf>
    <xf numFmtId="4" fontId="13" fillId="0" borderId="2" xfId="3" applyNumberFormat="1" applyFont="1" applyFill="1" applyBorder="1" applyAlignment="1" applyProtection="1">
      <alignment horizontal="right" wrapText="1"/>
    </xf>
    <xf numFmtId="4" fontId="11" fillId="0" borderId="2" xfId="2" applyNumberFormat="1" applyFont="1" applyFill="1" applyBorder="1" applyAlignment="1">
      <alignment wrapText="1"/>
    </xf>
    <xf numFmtId="49" fontId="22" fillId="0" borderId="2" xfId="0" applyNumberFormat="1" applyFont="1" applyFill="1" applyBorder="1" applyAlignment="1">
      <alignment vertical="top" wrapText="1"/>
    </xf>
    <xf numFmtId="4" fontId="9" fillId="0" borderId="2" xfId="0" applyNumberFormat="1" applyFont="1" applyFill="1" applyBorder="1" applyAlignment="1" applyProtection="1">
      <alignment wrapText="1"/>
    </xf>
    <xf numFmtId="4" fontId="9" fillId="0" borderId="2" xfId="0" applyNumberFormat="1" applyFont="1" applyFill="1" applyBorder="1" applyAlignment="1" applyProtection="1">
      <alignment horizontal="left" wrapText="1"/>
    </xf>
    <xf numFmtId="3" fontId="12" fillId="0" borderId="2" xfId="0" applyNumberFormat="1" applyFont="1" applyFill="1" applyBorder="1" applyAlignment="1">
      <alignment horizontal="right"/>
    </xf>
    <xf numFmtId="4" fontId="11" fillId="0" borderId="2" xfId="0" applyNumberFormat="1" applyFont="1" applyFill="1" applyBorder="1" applyAlignment="1" applyProtection="1">
      <alignment horizontal="left" wrapText="1"/>
    </xf>
    <xf numFmtId="165" fontId="14" fillId="0" borderId="2" xfId="2" applyNumberFormat="1" applyFont="1" applyFill="1" applyBorder="1" applyAlignment="1">
      <alignment wrapText="1"/>
    </xf>
    <xf numFmtId="4" fontId="9" fillId="0" borderId="2" xfId="2" applyNumberFormat="1" applyFont="1" applyFill="1" applyBorder="1" applyAlignment="1" applyProtection="1">
      <alignment wrapText="1"/>
    </xf>
    <xf numFmtId="4" fontId="11" fillId="0" borderId="2" xfId="2" applyNumberFormat="1" applyFont="1" applyFill="1" applyBorder="1" applyAlignment="1" applyProtection="1">
      <alignment wrapText="1"/>
    </xf>
    <xf numFmtId="3" fontId="9" fillId="0" borderId="2" xfId="0" applyNumberFormat="1" applyFont="1" applyFill="1" applyBorder="1" applyProtection="1"/>
    <xf numFmtId="165" fontId="14" fillId="0" borderId="2" xfId="2" applyNumberFormat="1" applyFont="1" applyFill="1" applyBorder="1" applyAlignment="1">
      <alignment horizontal="left" vertical="center" wrapText="1"/>
    </xf>
    <xf numFmtId="165" fontId="15" fillId="0" borderId="2" xfId="3" applyNumberFormat="1" applyFont="1" applyFill="1" applyBorder="1" applyAlignment="1">
      <alignment horizontal="left" vertical="center" wrapText="1"/>
    </xf>
    <xf numFmtId="165" fontId="14" fillId="0" borderId="2" xfId="3" applyNumberFormat="1" applyFont="1" applyFill="1" applyBorder="1" applyAlignment="1">
      <alignment horizontal="left" vertical="center" wrapText="1"/>
    </xf>
    <xf numFmtId="3" fontId="9" fillId="0" borderId="2" xfId="0" applyNumberFormat="1" applyFont="1" applyFill="1" applyBorder="1" applyAlignment="1" applyProtection="1">
      <alignment vertical="top" wrapText="1"/>
    </xf>
    <xf numFmtId="3" fontId="9" fillId="0" borderId="2" xfId="0" applyNumberFormat="1" applyFont="1" applyFill="1" applyBorder="1" applyAlignment="1" applyProtection="1">
      <alignment horizontal="center" vertical="top" wrapText="1"/>
    </xf>
    <xf numFmtId="3" fontId="9" fillId="0" borderId="2" xfId="2" applyNumberFormat="1" applyFont="1" applyFill="1" applyBorder="1" applyAlignment="1">
      <alignment wrapText="1"/>
    </xf>
    <xf numFmtId="165" fontId="11" fillId="0" borderId="2" xfId="4" applyNumberFormat="1" applyFont="1" applyFill="1" applyBorder="1" applyAlignment="1">
      <alignment vertical="top" wrapText="1"/>
    </xf>
    <xf numFmtId="165" fontId="9" fillId="0" borderId="2" xfId="4" applyNumberFormat="1" applyFont="1" applyFill="1" applyBorder="1" applyAlignment="1">
      <alignment vertical="top" wrapText="1"/>
    </xf>
    <xf numFmtId="165" fontId="11" fillId="0" borderId="2" xfId="5" applyNumberFormat="1" applyFont="1" applyFill="1" applyBorder="1" applyAlignment="1" applyProtection="1">
      <alignment vertical="top" wrapText="1"/>
    </xf>
    <xf numFmtId="4" fontId="9" fillId="0" borderId="2" xfId="2" applyNumberFormat="1" applyFont="1" applyFill="1" applyBorder="1" applyAlignment="1">
      <alignment horizontal="center" wrapText="1"/>
    </xf>
    <xf numFmtId="4" fontId="11" fillId="0" borderId="2" xfId="0" applyNumberFormat="1" applyFont="1" applyFill="1" applyBorder="1" applyAlignment="1">
      <alignment horizontal="left" vertical="center" wrapText="1"/>
    </xf>
    <xf numFmtId="4" fontId="9" fillId="0" borderId="2" xfId="0" applyNumberFormat="1" applyFont="1" applyFill="1" applyBorder="1" applyAlignment="1">
      <alignment horizontal="left" vertical="center" wrapText="1"/>
    </xf>
    <xf numFmtId="2" fontId="9" fillId="0" borderId="2" xfId="2" applyNumberFormat="1" applyFont="1" applyFill="1" applyBorder="1" applyAlignment="1">
      <alignment wrapText="1"/>
    </xf>
    <xf numFmtId="165" fontId="22" fillId="0" borderId="2" xfId="2" applyNumberFormat="1" applyFont="1" applyFill="1" applyBorder="1" applyAlignment="1">
      <alignment wrapText="1"/>
    </xf>
    <xf numFmtId="165" fontId="11" fillId="0" borderId="2" xfId="2" applyNumberFormat="1" applyFont="1" applyFill="1" applyBorder="1" applyAlignment="1"/>
    <xf numFmtId="165" fontId="9" fillId="0" borderId="2" xfId="2" applyNumberFormat="1" applyFont="1" applyFill="1" applyBorder="1" applyAlignment="1"/>
    <xf numFmtId="49" fontId="9" fillId="2" borderId="2" xfId="0" applyNumberFormat="1" applyFont="1" applyFill="1" applyBorder="1" applyAlignment="1">
      <alignment vertical="top" wrapText="1"/>
    </xf>
    <xf numFmtId="165" fontId="9" fillId="2" borderId="2" xfId="2" applyNumberFormat="1" applyFont="1" applyFill="1" applyBorder="1" applyAlignment="1"/>
    <xf numFmtId="4" fontId="10" fillId="2" borderId="2" xfId="0" applyNumberFormat="1" applyFont="1" applyFill="1" applyBorder="1" applyAlignment="1">
      <alignment horizontal="right"/>
    </xf>
    <xf numFmtId="3" fontId="11" fillId="2" borderId="2" xfId="3" applyNumberFormat="1" applyFont="1" applyFill="1" applyBorder="1" applyAlignment="1" applyProtection="1">
      <alignment horizontal="right" wrapText="1"/>
    </xf>
    <xf numFmtId="3" fontId="9" fillId="2" borderId="2" xfId="0" applyNumberFormat="1" applyFont="1" applyFill="1" applyBorder="1"/>
    <xf numFmtId="3" fontId="11" fillId="0" borderId="2" xfId="0" applyNumberFormat="1" applyFont="1" applyFill="1" applyBorder="1" applyAlignment="1">
      <alignment wrapText="1"/>
    </xf>
    <xf numFmtId="4" fontId="11" fillId="0" borderId="2" xfId="0" applyNumberFormat="1" applyFont="1" applyFill="1" applyBorder="1"/>
    <xf numFmtId="3" fontId="9" fillId="0" borderId="2" xfId="0" applyNumberFormat="1" applyFont="1" applyFill="1" applyBorder="1" applyAlignment="1">
      <alignment wrapText="1"/>
    </xf>
    <xf numFmtId="4" fontId="9" fillId="0" borderId="2" xfId="0" applyNumberFormat="1" applyFont="1" applyFill="1" applyBorder="1"/>
    <xf numFmtId="0" fontId="3" fillId="0" borderId="0" xfId="0" applyFont="1" applyFill="1" applyBorder="1" applyAlignment="1">
      <alignment horizontal="center" wrapText="1"/>
    </xf>
    <xf numFmtId="0" fontId="3" fillId="0" borderId="0" xfId="0" applyFont="1" applyFill="1" applyBorder="1" applyAlignment="1">
      <alignment horizontal="center"/>
    </xf>
  </cellXfs>
  <cellStyles count="6">
    <cellStyle name="Normal" xfId="0" builtinId="0"/>
    <cellStyle name="Normal 2" xfId="1"/>
    <cellStyle name="Normal_buget 2004 cf lg 507 2003 CU DEBL10% MAI cu virari" xfId="4"/>
    <cellStyle name="Normal_BUGET RECTIFICARE OUG 89 VIRARI FINALE" xfId="2"/>
    <cellStyle name="Normal_BUGET RECTIFICARE OUG 89 VIRARI FINALE_12.Cont executie CHELTUIELI DECEMBRIE 2014" xfId="3"/>
    <cellStyle name="Normal_LG 216 CALCULE BVC 2001"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FK156"/>
  <sheetViews>
    <sheetView zoomScaleNormal="100" workbookViewId="0">
      <pane xSplit="3" ySplit="6" topLeftCell="D100" activePane="bottomRight" state="frozen"/>
      <selection activeCell="B2" sqref="B2"/>
      <selection pane="topRight" activeCell="B2" sqref="B2"/>
      <selection pane="bottomLeft" activeCell="B2" sqref="B2"/>
      <selection pane="bottomRight" activeCell="D118" sqref="D118"/>
    </sheetView>
  </sheetViews>
  <sheetFormatPr defaultRowHeight="12.75" x14ac:dyDescent="0.2"/>
  <cols>
    <col min="1" max="1" width="11" style="16" customWidth="1"/>
    <col min="2" max="2" width="59.5703125" style="9" customWidth="1"/>
    <col min="3" max="3" width="15" style="17" customWidth="1"/>
    <col min="4" max="4" width="17" style="17" customWidth="1"/>
    <col min="5" max="5" width="16.28515625" style="35" customWidth="1"/>
    <col min="6" max="6" width="18" style="9" customWidth="1"/>
    <col min="7" max="7" width="12.85546875" style="6" customWidth="1"/>
    <col min="8" max="8" width="14" style="6" customWidth="1"/>
    <col min="9" max="9" width="15.42578125" style="6" customWidth="1"/>
    <col min="10" max="10" width="10" style="6" customWidth="1"/>
    <col min="11" max="11" width="10.28515625" style="6" customWidth="1"/>
    <col min="12" max="12" width="10" style="6" customWidth="1"/>
    <col min="13" max="13" width="10.85546875" style="6" customWidth="1"/>
    <col min="14" max="14" width="9.140625" style="6"/>
    <col min="15" max="15" width="9.7109375" style="6" customWidth="1"/>
    <col min="16" max="16" width="10.140625" style="6" customWidth="1"/>
    <col min="17" max="17" width="10.85546875" style="6" customWidth="1"/>
    <col min="18" max="18" width="9.7109375" style="6" customWidth="1"/>
    <col min="19" max="20" width="10.5703125" style="6" customWidth="1"/>
    <col min="21" max="21" width="10.85546875" style="6" customWidth="1"/>
    <col min="22" max="22" width="9.85546875" style="6" customWidth="1"/>
    <col min="23" max="23" width="9" style="6" customWidth="1"/>
    <col min="24" max="24" width="10.140625" style="6" customWidth="1"/>
    <col min="25" max="25" width="10.5703125" style="6" customWidth="1"/>
    <col min="26" max="26" width="10.7109375" style="6" customWidth="1"/>
    <col min="27" max="27" width="9.28515625" style="6" customWidth="1"/>
    <col min="28" max="28" width="10.28515625" style="6" customWidth="1"/>
    <col min="29" max="29" width="9.85546875" style="6" customWidth="1"/>
    <col min="30" max="30" width="10.7109375" style="6" customWidth="1"/>
    <col min="31" max="31" width="10" style="6" customWidth="1"/>
    <col min="32" max="32" width="10.28515625" style="6" customWidth="1"/>
    <col min="33" max="33" width="9.5703125" style="6" customWidth="1"/>
    <col min="34" max="34" width="10.7109375" style="6" customWidth="1"/>
    <col min="35" max="35" width="10.140625" style="6" bestFit="1" customWidth="1"/>
    <col min="36" max="36" width="10.5703125" style="6" customWidth="1"/>
    <col min="37" max="37" width="10" style="6" customWidth="1"/>
    <col min="38" max="38" width="10.85546875" style="6" customWidth="1"/>
    <col min="39" max="39" width="10.140625" style="6" customWidth="1"/>
    <col min="40" max="40" width="9.7109375" style="6" customWidth="1"/>
    <col min="41" max="41" width="10.85546875" style="6" customWidth="1"/>
    <col min="42" max="42" width="11.140625" style="6" customWidth="1"/>
    <col min="43" max="43" width="9.140625" style="6"/>
    <col min="44" max="44" width="10.5703125" style="6" customWidth="1"/>
    <col min="45" max="45" width="9.85546875" style="6" customWidth="1"/>
    <col min="46" max="46" width="10.85546875" style="6" customWidth="1"/>
    <col min="47" max="47" width="10.28515625" style="6" customWidth="1"/>
    <col min="48" max="48" width="8.5703125" style="6" customWidth="1"/>
    <col min="49" max="49" width="10.42578125" style="6" customWidth="1"/>
    <col min="50" max="51" width="9.85546875" style="6" customWidth="1"/>
    <col min="52" max="52" width="9.28515625" style="6" customWidth="1"/>
    <col min="53" max="53" width="9" style="6" customWidth="1"/>
    <col min="54" max="54" width="10.42578125" style="6" customWidth="1"/>
    <col min="55" max="55" width="11.28515625" style="6" customWidth="1"/>
    <col min="56" max="56" width="9.85546875" style="6" customWidth="1"/>
    <col min="57" max="57" width="10.42578125" style="6" customWidth="1"/>
    <col min="58" max="58" width="9.7109375" style="6" customWidth="1"/>
    <col min="59" max="59" width="11.140625" style="6" customWidth="1"/>
    <col min="60" max="60" width="10.42578125" style="6" customWidth="1"/>
    <col min="61" max="61" width="10" style="6" customWidth="1"/>
    <col min="62" max="62" width="10.140625" style="6" customWidth="1"/>
    <col min="63" max="63" width="10.7109375" style="6" customWidth="1"/>
    <col min="64" max="64" width="11.140625" style="6" customWidth="1"/>
    <col min="65" max="65" width="9.5703125" style="6" customWidth="1"/>
    <col min="66" max="66" width="11.28515625" style="6" customWidth="1"/>
    <col min="67" max="67" width="11" style="6" customWidth="1"/>
    <col min="68" max="68" width="9.85546875" style="6" customWidth="1"/>
    <col min="69" max="69" width="10.7109375" style="6" customWidth="1"/>
    <col min="70" max="70" width="10.28515625" style="6" customWidth="1"/>
    <col min="71" max="71" width="10.5703125" style="6" customWidth="1"/>
    <col min="72" max="72" width="9.5703125" style="6" customWidth="1"/>
    <col min="73" max="73" width="8.42578125" style="6" customWidth="1"/>
    <col min="74" max="74" width="10.7109375" style="6" customWidth="1"/>
    <col min="75" max="75" width="10.140625" style="6" customWidth="1"/>
    <col min="76" max="76" width="10.7109375" style="6" customWidth="1"/>
    <col min="77" max="77" width="9.85546875" style="6" customWidth="1"/>
    <col min="78" max="78" width="9.7109375" style="6" customWidth="1"/>
    <col min="79" max="79" width="10" style="6" customWidth="1"/>
    <col min="80" max="80" width="11.42578125" style="6" customWidth="1"/>
    <col min="81" max="81" width="10" style="6" customWidth="1"/>
    <col min="82" max="82" width="9.7109375" style="6" customWidth="1"/>
    <col min="83" max="83" width="10" style="6" customWidth="1"/>
    <col min="84" max="84" width="10.7109375" style="6" customWidth="1"/>
    <col min="85" max="85" width="9.28515625" style="6" customWidth="1"/>
    <col min="86" max="86" width="10.7109375" style="6" customWidth="1"/>
    <col min="87" max="87" width="10.140625" style="6" customWidth="1"/>
    <col min="88" max="88" width="10.85546875" style="6" customWidth="1"/>
    <col min="89" max="89" width="11.140625" style="6" customWidth="1"/>
    <col min="90" max="92" width="10.28515625" style="6" customWidth="1"/>
    <col min="93" max="93" width="9.5703125" style="6" customWidth="1"/>
    <col min="94" max="94" width="10.28515625" style="6" customWidth="1"/>
    <col min="95" max="95" width="9.5703125" style="6" customWidth="1"/>
    <col min="96" max="96" width="10.140625" style="6" customWidth="1"/>
    <col min="97" max="97" width="8.85546875" style="6" customWidth="1"/>
    <col min="98" max="98" width="9.42578125" style="6" customWidth="1"/>
    <col min="99" max="99" width="10.28515625" style="6" customWidth="1"/>
    <col min="100" max="100" width="9.85546875" style="6" customWidth="1"/>
    <col min="101" max="101" width="9.5703125" style="6" customWidth="1"/>
    <col min="102" max="102" width="9" style="6" customWidth="1"/>
    <col min="103" max="103" width="9.7109375" style="6" customWidth="1"/>
    <col min="104" max="105" width="10.42578125" style="6" customWidth="1"/>
    <col min="106" max="106" width="10.140625" style="6" customWidth="1"/>
    <col min="107" max="107" width="10.28515625" style="6" customWidth="1"/>
    <col min="108" max="108" width="11.5703125" style="6" customWidth="1"/>
    <col min="109" max="110" width="11.140625" style="6" customWidth="1"/>
    <col min="111" max="111" width="9.85546875" style="6" customWidth="1"/>
    <col min="112" max="112" width="8.5703125" style="6" customWidth="1"/>
    <col min="113" max="113" width="10.28515625" style="6" customWidth="1"/>
    <col min="114" max="114" width="10" style="6" customWidth="1"/>
    <col min="115" max="115" width="9.85546875" style="6" customWidth="1"/>
    <col min="116" max="116" width="10.140625" style="6" customWidth="1"/>
    <col min="117" max="117" width="11.7109375" style="6" customWidth="1"/>
    <col min="118" max="118" width="8.140625" style="6" customWidth="1"/>
    <col min="119" max="119" width="8.5703125" style="6" customWidth="1"/>
    <col min="120" max="120" width="10.140625" style="6" customWidth="1"/>
    <col min="121" max="121" width="11.7109375" style="6" customWidth="1"/>
    <col min="122" max="122" width="9.5703125" style="6" customWidth="1"/>
    <col min="123" max="123" width="9.42578125" style="6" customWidth="1"/>
    <col min="124" max="124" width="12.28515625" style="6" customWidth="1"/>
    <col min="125" max="125" width="11.42578125" style="6" customWidth="1"/>
    <col min="126" max="126" width="11.5703125" style="6" customWidth="1"/>
    <col min="127" max="127" width="11.42578125" style="6" customWidth="1"/>
    <col min="128" max="128" width="14.28515625" style="6" customWidth="1"/>
    <col min="129" max="129" width="10.5703125" style="6" customWidth="1"/>
    <col min="130" max="130" width="11.7109375" style="6" bestFit="1" customWidth="1"/>
    <col min="131" max="131" width="11" style="6" customWidth="1"/>
    <col min="132" max="132" width="12" style="6" customWidth="1"/>
    <col min="133" max="133" width="10.85546875" style="6" customWidth="1"/>
    <col min="134" max="134" width="11.5703125" style="6" customWidth="1"/>
    <col min="135" max="135" width="9.85546875" style="6" customWidth="1"/>
    <col min="136" max="136" width="10.5703125" style="6" customWidth="1"/>
    <col min="137" max="138" width="9.140625" style="6"/>
    <col min="139" max="139" width="10.5703125" style="6" customWidth="1"/>
    <col min="140" max="140" width="9.85546875" style="6" customWidth="1"/>
    <col min="141" max="141" width="10.140625" style="6" customWidth="1"/>
    <col min="142" max="143" width="9.140625" style="6"/>
    <col min="144" max="144" width="10.5703125" style="6" customWidth="1"/>
    <col min="145" max="145" width="10" style="6" customWidth="1"/>
    <col min="146" max="146" width="9.85546875" style="6" customWidth="1"/>
    <col min="147" max="148" width="9.140625" style="6"/>
    <col min="149" max="149" width="10.42578125" style="6" customWidth="1"/>
    <col min="150" max="150" width="9.7109375" style="6" customWidth="1"/>
    <col min="151" max="151" width="10" style="6" customWidth="1"/>
    <col min="152" max="153" width="9.140625" style="6"/>
    <col min="154" max="154" width="10.140625" style="6" customWidth="1"/>
    <col min="155" max="155" width="12.7109375" style="6" bestFit="1" customWidth="1"/>
    <col min="156" max="167" width="9.140625" style="6"/>
    <col min="168" max="16384" width="9.140625" style="9"/>
  </cols>
  <sheetData>
    <row r="1" spans="1:167" ht="15" x14ac:dyDescent="0.2">
      <c r="B1" s="32" t="s">
        <v>517</v>
      </c>
      <c r="C1" s="31"/>
      <c r="D1" s="31"/>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row>
    <row r="2" spans="1:167" x14ac:dyDescent="0.2">
      <c r="B2" s="1"/>
      <c r="C2" s="31"/>
      <c r="D2" s="31"/>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row>
    <row r="3" spans="1:167" x14ac:dyDescent="0.2">
      <c r="A3" s="2"/>
      <c r="B3" s="3"/>
      <c r="C3" s="15"/>
      <c r="D3" s="15"/>
      <c r="E3" s="36"/>
      <c r="F3" s="15"/>
      <c r="EX3" s="5"/>
    </row>
    <row r="4" spans="1:167" ht="12.75" customHeight="1" x14ac:dyDescent="0.2">
      <c r="A4" s="42" t="s">
        <v>534</v>
      </c>
      <c r="B4" s="6"/>
      <c r="C4" s="15"/>
      <c r="D4" s="15"/>
      <c r="E4" s="36"/>
      <c r="F4" s="7" t="s">
        <v>0</v>
      </c>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c r="AQ4" s="163"/>
      <c r="AR4" s="163"/>
      <c r="AS4" s="163"/>
      <c r="AT4" s="163"/>
      <c r="AU4" s="163"/>
      <c r="AV4" s="163"/>
      <c r="AW4" s="163"/>
      <c r="AX4" s="163"/>
      <c r="AY4" s="163"/>
      <c r="AZ4" s="163"/>
      <c r="BA4" s="163"/>
      <c r="BB4" s="163"/>
      <c r="BC4" s="163"/>
      <c r="BD4" s="163"/>
      <c r="BE4" s="163"/>
      <c r="BF4" s="163"/>
      <c r="BG4" s="163"/>
      <c r="BH4" s="163"/>
      <c r="BI4" s="163"/>
      <c r="BJ4" s="163"/>
      <c r="BK4" s="163"/>
      <c r="BL4" s="163"/>
      <c r="BM4" s="163"/>
      <c r="BN4" s="163"/>
      <c r="BO4" s="163"/>
      <c r="BP4" s="163"/>
      <c r="BQ4" s="163"/>
      <c r="BR4" s="163"/>
      <c r="BS4" s="163"/>
      <c r="BT4" s="163"/>
      <c r="BU4" s="163"/>
      <c r="BV4" s="163"/>
      <c r="BW4" s="163"/>
      <c r="BX4" s="163"/>
      <c r="BY4" s="163"/>
      <c r="BZ4" s="163"/>
      <c r="CA4" s="163"/>
      <c r="CB4" s="163"/>
      <c r="CC4" s="163"/>
      <c r="CD4" s="163"/>
      <c r="CE4" s="163"/>
      <c r="CF4" s="163"/>
      <c r="CG4" s="163"/>
      <c r="CH4" s="163"/>
      <c r="CI4" s="163"/>
      <c r="CJ4" s="163"/>
      <c r="CK4" s="163"/>
      <c r="CL4" s="163"/>
      <c r="CM4" s="163"/>
      <c r="CN4" s="163"/>
      <c r="CO4" s="163"/>
      <c r="CP4" s="163"/>
      <c r="CQ4" s="163"/>
      <c r="CR4" s="163"/>
      <c r="CS4" s="163"/>
      <c r="CT4" s="163"/>
      <c r="CU4" s="163"/>
      <c r="CV4" s="163"/>
      <c r="CW4" s="163"/>
      <c r="CX4" s="163"/>
      <c r="CY4" s="163"/>
      <c r="CZ4" s="163"/>
      <c r="DA4" s="163"/>
      <c r="DB4" s="163"/>
      <c r="DC4" s="163"/>
      <c r="DD4" s="163"/>
      <c r="DE4" s="163"/>
      <c r="DF4" s="163"/>
      <c r="DG4" s="163"/>
      <c r="DH4" s="163"/>
      <c r="DI4" s="163"/>
      <c r="DJ4" s="163"/>
      <c r="DK4" s="163"/>
      <c r="DL4" s="163"/>
      <c r="DM4" s="163"/>
      <c r="DN4" s="163"/>
      <c r="DO4" s="163"/>
      <c r="DP4" s="163"/>
      <c r="DQ4" s="163"/>
      <c r="DR4" s="163"/>
      <c r="DS4" s="163"/>
      <c r="DT4" s="163"/>
      <c r="DU4" s="163"/>
      <c r="DV4" s="163"/>
      <c r="DW4" s="163"/>
      <c r="DX4" s="163"/>
      <c r="DY4" s="163"/>
      <c r="DZ4" s="164"/>
      <c r="EA4" s="164"/>
      <c r="EB4" s="164"/>
      <c r="EC4" s="164"/>
      <c r="ED4" s="164"/>
      <c r="EE4" s="163"/>
      <c r="EF4" s="163"/>
      <c r="EG4" s="163"/>
      <c r="EH4" s="163"/>
      <c r="EI4" s="163"/>
      <c r="EJ4" s="163"/>
      <c r="EK4" s="163"/>
      <c r="EL4" s="163"/>
      <c r="EM4" s="163"/>
      <c r="EN4" s="163"/>
      <c r="EO4" s="163"/>
      <c r="EP4" s="163"/>
      <c r="EQ4" s="163"/>
      <c r="ER4" s="163"/>
      <c r="ES4" s="163"/>
      <c r="ET4" s="163"/>
      <c r="EU4" s="163"/>
      <c r="EV4" s="163"/>
      <c r="EW4" s="163"/>
      <c r="EX4" s="163"/>
    </row>
    <row r="5" spans="1:167" ht="76.5" x14ac:dyDescent="0.2">
      <c r="A5" s="46" t="s">
        <v>1</v>
      </c>
      <c r="B5" s="46" t="s">
        <v>2</v>
      </c>
      <c r="C5" s="46" t="s">
        <v>3</v>
      </c>
      <c r="D5" s="47" t="s">
        <v>4</v>
      </c>
      <c r="E5" s="48" t="s">
        <v>5</v>
      </c>
      <c r="F5" s="46" t="s">
        <v>6</v>
      </c>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row>
    <row r="6" spans="1:167" s="12" customFormat="1" x14ac:dyDescent="0.2">
      <c r="A6" s="49"/>
      <c r="B6" s="50"/>
      <c r="C6" s="51"/>
      <c r="D6" s="51"/>
      <c r="E6" s="52"/>
      <c r="F6" s="51"/>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1"/>
      <c r="EZ6" s="11"/>
      <c r="FA6" s="11"/>
      <c r="FB6" s="11"/>
      <c r="FC6" s="11"/>
      <c r="FD6" s="11"/>
      <c r="FE6" s="11"/>
      <c r="FF6" s="11"/>
      <c r="FG6" s="11"/>
      <c r="FH6" s="11"/>
      <c r="FI6" s="11"/>
      <c r="FJ6" s="11"/>
      <c r="FK6" s="11"/>
    </row>
    <row r="7" spans="1:167" x14ac:dyDescent="0.2">
      <c r="A7" s="53" t="s">
        <v>7</v>
      </c>
      <c r="B7" s="54" t="s">
        <v>8</v>
      </c>
      <c r="C7" s="55">
        <f t="shared" ref="C7:F7" si="0">+C8+C66+C110+C95+C90</f>
        <v>784505310</v>
      </c>
      <c r="D7" s="55">
        <f t="shared" si="0"/>
        <v>784505310</v>
      </c>
      <c r="E7" s="56">
        <f t="shared" si="0"/>
        <v>779317396</v>
      </c>
      <c r="F7" s="55">
        <f t="shared" si="0"/>
        <v>214314964</v>
      </c>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15"/>
      <c r="EZ7" s="15"/>
    </row>
    <row r="8" spans="1:167" x14ac:dyDescent="0.2">
      <c r="A8" s="53" t="s">
        <v>9</v>
      </c>
      <c r="B8" s="54" t="s">
        <v>10</v>
      </c>
      <c r="C8" s="55">
        <f t="shared" ref="C8:F8" si="1">+C14+C52+C9</f>
        <v>516642000</v>
      </c>
      <c r="D8" s="55">
        <f t="shared" si="1"/>
        <v>516642000</v>
      </c>
      <c r="E8" s="56">
        <f t="shared" si="1"/>
        <v>513425232</v>
      </c>
      <c r="F8" s="55">
        <f t="shared" si="1"/>
        <v>50874849</v>
      </c>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15"/>
      <c r="EZ8" s="15"/>
    </row>
    <row r="9" spans="1:167" x14ac:dyDescent="0.2">
      <c r="A9" s="53" t="s">
        <v>11</v>
      </c>
      <c r="B9" s="54" t="s">
        <v>12</v>
      </c>
      <c r="C9" s="55">
        <f t="shared" ref="C9:F9" si="2">+C10+C11+C12+C13</f>
        <v>984000</v>
      </c>
      <c r="D9" s="55">
        <f t="shared" si="2"/>
        <v>984000</v>
      </c>
      <c r="E9" s="56">
        <f t="shared" si="2"/>
        <v>1543066</v>
      </c>
      <c r="F9" s="55">
        <f t="shared" si="2"/>
        <v>487057</v>
      </c>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15"/>
      <c r="EZ9" s="15"/>
    </row>
    <row r="10" spans="1:167" s="45" customFormat="1" ht="38.25" x14ac:dyDescent="0.2">
      <c r="A10" s="57" t="s">
        <v>13</v>
      </c>
      <c r="B10" s="58" t="s">
        <v>14</v>
      </c>
      <c r="C10" s="59">
        <v>984000</v>
      </c>
      <c r="D10" s="59">
        <v>984000</v>
      </c>
      <c r="E10" s="60">
        <v>1543066</v>
      </c>
      <c r="F10" s="61">
        <v>487057</v>
      </c>
      <c r="G10" s="43"/>
      <c r="H10" s="4"/>
      <c r="I10" s="4"/>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c r="DA10" s="43"/>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3"/>
      <c r="EJ10" s="43"/>
      <c r="EK10" s="43"/>
      <c r="EL10" s="43"/>
      <c r="EM10" s="43"/>
      <c r="EN10" s="43"/>
      <c r="EO10" s="43"/>
      <c r="EP10" s="43"/>
      <c r="EQ10" s="43"/>
      <c r="ER10" s="43"/>
      <c r="ES10" s="43"/>
      <c r="ET10" s="43"/>
      <c r="EU10" s="43"/>
      <c r="EV10" s="43"/>
      <c r="EW10" s="43"/>
      <c r="EX10" s="43"/>
      <c r="EY10" s="43"/>
      <c r="EZ10" s="43"/>
      <c r="FA10" s="44"/>
      <c r="FB10" s="44"/>
      <c r="FC10" s="44"/>
      <c r="FD10" s="44"/>
      <c r="FE10" s="44"/>
      <c r="FF10" s="44"/>
      <c r="FG10" s="44"/>
      <c r="FH10" s="44"/>
      <c r="FI10" s="44"/>
      <c r="FJ10" s="44"/>
      <c r="FK10" s="44"/>
    </row>
    <row r="11" spans="1:167" s="45" customFormat="1" ht="38.25" x14ac:dyDescent="0.2">
      <c r="A11" s="57" t="s">
        <v>15</v>
      </c>
      <c r="B11" s="58" t="s">
        <v>16</v>
      </c>
      <c r="C11" s="59">
        <v>0</v>
      </c>
      <c r="D11" s="59">
        <v>0</v>
      </c>
      <c r="E11" s="60">
        <v>0</v>
      </c>
      <c r="F11" s="61">
        <v>0</v>
      </c>
      <c r="G11" s="43"/>
      <c r="H11" s="4"/>
      <c r="I11" s="4"/>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c r="EI11" s="43"/>
      <c r="EJ11" s="43"/>
      <c r="EK11" s="43"/>
      <c r="EL11" s="43"/>
      <c r="EM11" s="43"/>
      <c r="EN11" s="43"/>
      <c r="EO11" s="43"/>
      <c r="EP11" s="43"/>
      <c r="EQ11" s="43"/>
      <c r="ER11" s="43"/>
      <c r="ES11" s="43"/>
      <c r="ET11" s="43"/>
      <c r="EU11" s="43"/>
      <c r="EV11" s="43"/>
      <c r="EW11" s="43"/>
      <c r="EX11" s="43"/>
      <c r="EY11" s="43"/>
      <c r="EZ11" s="43"/>
      <c r="FA11" s="44"/>
      <c r="FB11" s="44"/>
      <c r="FC11" s="44"/>
      <c r="FD11" s="44"/>
      <c r="FE11" s="44"/>
      <c r="FF11" s="44"/>
      <c r="FG11" s="44"/>
      <c r="FH11" s="44"/>
      <c r="FI11" s="44"/>
      <c r="FJ11" s="44"/>
      <c r="FK11" s="44"/>
    </row>
    <row r="12" spans="1:167" s="45" customFormat="1" ht="25.5" x14ac:dyDescent="0.2">
      <c r="A12" s="57" t="s">
        <v>17</v>
      </c>
      <c r="B12" s="58" t="s">
        <v>18</v>
      </c>
      <c r="C12" s="59">
        <v>0</v>
      </c>
      <c r="D12" s="59">
        <v>0</v>
      </c>
      <c r="E12" s="60">
        <v>0</v>
      </c>
      <c r="F12" s="61">
        <v>0</v>
      </c>
      <c r="G12" s="43"/>
      <c r="H12" s="4"/>
      <c r="I12" s="4"/>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c r="DA12" s="43"/>
      <c r="DB12" s="43"/>
      <c r="DC12" s="43"/>
      <c r="DD12" s="43"/>
      <c r="DE12" s="43"/>
      <c r="DF12" s="43"/>
      <c r="DG12" s="43"/>
      <c r="DH12" s="43"/>
      <c r="DI12" s="43"/>
      <c r="DJ12" s="43"/>
      <c r="DK12" s="43"/>
      <c r="DL12" s="43"/>
      <c r="DM12" s="43"/>
      <c r="DN12" s="43"/>
      <c r="DO12" s="43"/>
      <c r="DP12" s="43"/>
      <c r="DQ12" s="43"/>
      <c r="DR12" s="43"/>
      <c r="DS12" s="43"/>
      <c r="DT12" s="43"/>
      <c r="DU12" s="43"/>
      <c r="DV12" s="43"/>
      <c r="DW12" s="43"/>
      <c r="DX12" s="43"/>
      <c r="DY12" s="43"/>
      <c r="DZ12" s="43"/>
      <c r="EA12" s="43"/>
      <c r="EB12" s="43"/>
      <c r="EC12" s="43"/>
      <c r="ED12" s="43"/>
      <c r="EE12" s="43"/>
      <c r="EF12" s="43"/>
      <c r="EG12" s="43"/>
      <c r="EH12" s="43"/>
      <c r="EI12" s="43"/>
      <c r="EJ12" s="43"/>
      <c r="EK12" s="43"/>
      <c r="EL12" s="43"/>
      <c r="EM12" s="43"/>
      <c r="EN12" s="43"/>
      <c r="EO12" s="43"/>
      <c r="EP12" s="43"/>
      <c r="EQ12" s="43"/>
      <c r="ER12" s="43"/>
      <c r="ES12" s="43"/>
      <c r="ET12" s="43"/>
      <c r="EU12" s="43"/>
      <c r="EV12" s="43"/>
      <c r="EW12" s="43"/>
      <c r="EX12" s="43"/>
      <c r="EY12" s="43"/>
      <c r="EZ12" s="43"/>
      <c r="FA12" s="44"/>
      <c r="FB12" s="44"/>
      <c r="FC12" s="44"/>
      <c r="FD12" s="44"/>
      <c r="FE12" s="44"/>
      <c r="FF12" s="44"/>
      <c r="FG12" s="44"/>
      <c r="FH12" s="44"/>
      <c r="FI12" s="44"/>
      <c r="FJ12" s="44"/>
      <c r="FK12" s="44"/>
    </row>
    <row r="13" spans="1:167" s="45" customFormat="1" ht="25.5" x14ac:dyDescent="0.2">
      <c r="A13" s="57" t="s">
        <v>19</v>
      </c>
      <c r="B13" s="58" t="s">
        <v>20</v>
      </c>
      <c r="C13" s="59">
        <v>0</v>
      </c>
      <c r="D13" s="59">
        <v>0</v>
      </c>
      <c r="E13" s="60">
        <v>0</v>
      </c>
      <c r="F13" s="61">
        <v>0</v>
      </c>
      <c r="G13" s="43"/>
      <c r="H13" s="4"/>
      <c r="I13" s="4"/>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4"/>
      <c r="FB13" s="44"/>
      <c r="FC13" s="44"/>
      <c r="FD13" s="44"/>
      <c r="FE13" s="44"/>
      <c r="FF13" s="44"/>
      <c r="FG13" s="44"/>
      <c r="FH13" s="44"/>
      <c r="FI13" s="44"/>
      <c r="FJ13" s="44"/>
      <c r="FK13" s="44"/>
    </row>
    <row r="14" spans="1:167" x14ac:dyDescent="0.2">
      <c r="A14" s="53" t="s">
        <v>21</v>
      </c>
      <c r="B14" s="54" t="s">
        <v>22</v>
      </c>
      <c r="C14" s="55">
        <f t="shared" ref="C14:F14" si="3">+C15+C28</f>
        <v>515409000</v>
      </c>
      <c r="D14" s="55">
        <f t="shared" si="3"/>
        <v>515409000</v>
      </c>
      <c r="E14" s="56">
        <f t="shared" si="3"/>
        <v>510498911</v>
      </c>
      <c r="F14" s="55">
        <f t="shared" si="3"/>
        <v>50055489</v>
      </c>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15"/>
      <c r="EZ14" s="15"/>
    </row>
    <row r="15" spans="1:167" x14ac:dyDescent="0.2">
      <c r="A15" s="53" t="s">
        <v>23</v>
      </c>
      <c r="B15" s="54" t="s">
        <v>24</v>
      </c>
      <c r="C15" s="55">
        <f t="shared" ref="C15:F15" si="4">+C16+C24+C27</f>
        <v>31877000</v>
      </c>
      <c r="D15" s="55">
        <f t="shared" si="4"/>
        <v>31877000</v>
      </c>
      <c r="E15" s="56">
        <f t="shared" si="4"/>
        <v>28418180</v>
      </c>
      <c r="F15" s="55">
        <f t="shared" si="4"/>
        <v>2622741</v>
      </c>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15"/>
      <c r="EZ15" s="15"/>
    </row>
    <row r="16" spans="1:167" ht="25.5" x14ac:dyDescent="0.2">
      <c r="A16" s="53" t="s">
        <v>25</v>
      </c>
      <c r="B16" s="54" t="s">
        <v>26</v>
      </c>
      <c r="C16" s="55">
        <f t="shared" ref="C16:F16" si="5">C17+C18+C20+C21+C22+C19+C23</f>
        <v>9543000</v>
      </c>
      <c r="D16" s="55">
        <f t="shared" si="5"/>
        <v>9543000</v>
      </c>
      <c r="E16" s="56">
        <f t="shared" si="5"/>
        <v>2154659</v>
      </c>
      <c r="F16" s="55">
        <f t="shared" si="5"/>
        <v>119898</v>
      </c>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15"/>
      <c r="EZ16" s="15"/>
    </row>
    <row r="17" spans="1:156" s="6" customFormat="1" ht="25.5" x14ac:dyDescent="0.2">
      <c r="A17" s="62" t="s">
        <v>27</v>
      </c>
      <c r="B17" s="63" t="s">
        <v>28</v>
      </c>
      <c r="C17" s="55">
        <v>9543000</v>
      </c>
      <c r="D17" s="55">
        <v>9543000</v>
      </c>
      <c r="E17" s="64">
        <v>1151862</v>
      </c>
      <c r="F17" s="65">
        <v>31367</v>
      </c>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15"/>
      <c r="EZ17" s="15"/>
    </row>
    <row r="18" spans="1:156" s="6" customFormat="1" ht="25.5" x14ac:dyDescent="0.2">
      <c r="A18" s="62" t="s">
        <v>29</v>
      </c>
      <c r="B18" s="63" t="s">
        <v>30</v>
      </c>
      <c r="C18" s="55">
        <v>0</v>
      </c>
      <c r="D18" s="55">
        <v>0</v>
      </c>
      <c r="E18" s="64">
        <v>0</v>
      </c>
      <c r="F18" s="65">
        <v>0</v>
      </c>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15"/>
      <c r="EZ18" s="15"/>
    </row>
    <row r="19" spans="1:156" s="6" customFormat="1" x14ac:dyDescent="0.2">
      <c r="A19" s="62" t="s">
        <v>31</v>
      </c>
      <c r="B19" s="63" t="s">
        <v>32</v>
      </c>
      <c r="C19" s="55">
        <v>0</v>
      </c>
      <c r="D19" s="55">
        <v>0</v>
      </c>
      <c r="E19" s="64">
        <v>0</v>
      </c>
      <c r="F19" s="65">
        <v>0</v>
      </c>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15"/>
      <c r="EZ19" s="15"/>
    </row>
    <row r="20" spans="1:156" s="6" customFormat="1" ht="25.5" x14ac:dyDescent="0.2">
      <c r="A20" s="62" t="s">
        <v>33</v>
      </c>
      <c r="B20" s="63" t="s">
        <v>34</v>
      </c>
      <c r="C20" s="55">
        <v>0</v>
      </c>
      <c r="D20" s="55">
        <v>0</v>
      </c>
      <c r="E20" s="64">
        <v>0</v>
      </c>
      <c r="F20" s="65">
        <v>0</v>
      </c>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15"/>
      <c r="EZ20" s="15"/>
    </row>
    <row r="21" spans="1:156" s="6" customFormat="1" ht="25.5" x14ac:dyDescent="0.2">
      <c r="A21" s="62" t="s">
        <v>35</v>
      </c>
      <c r="B21" s="63" t="s">
        <v>36</v>
      </c>
      <c r="C21" s="55">
        <v>0</v>
      </c>
      <c r="D21" s="55">
        <v>0</v>
      </c>
      <c r="E21" s="64">
        <v>0</v>
      </c>
      <c r="F21" s="65">
        <v>0</v>
      </c>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15"/>
      <c r="EZ21" s="15"/>
    </row>
    <row r="22" spans="1:156" s="6" customFormat="1" ht="43.5" customHeight="1" x14ac:dyDescent="0.2">
      <c r="A22" s="62" t="s">
        <v>37</v>
      </c>
      <c r="B22" s="66" t="s">
        <v>38</v>
      </c>
      <c r="C22" s="55">
        <v>0</v>
      </c>
      <c r="D22" s="55">
        <v>0</v>
      </c>
      <c r="E22" s="64">
        <v>66</v>
      </c>
      <c r="F22" s="65">
        <v>0</v>
      </c>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15"/>
      <c r="EZ22" s="15"/>
    </row>
    <row r="23" spans="1:156" s="6" customFormat="1" ht="43.5" customHeight="1" x14ac:dyDescent="0.2">
      <c r="A23" s="62" t="s">
        <v>39</v>
      </c>
      <c r="B23" s="66" t="s">
        <v>40</v>
      </c>
      <c r="C23" s="55">
        <v>0</v>
      </c>
      <c r="D23" s="55">
        <v>0</v>
      </c>
      <c r="E23" s="64">
        <v>1002731</v>
      </c>
      <c r="F23" s="65">
        <v>88531</v>
      </c>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15"/>
      <c r="EZ23" s="15"/>
    </row>
    <row r="24" spans="1:156" s="6" customFormat="1" x14ac:dyDescent="0.2">
      <c r="A24" s="53" t="s">
        <v>41</v>
      </c>
      <c r="B24" s="67" t="s">
        <v>42</v>
      </c>
      <c r="C24" s="68">
        <f t="shared" ref="C24:F24" si="6">C25+C26</f>
        <v>0</v>
      </c>
      <c r="D24" s="68">
        <f t="shared" si="6"/>
        <v>0</v>
      </c>
      <c r="E24" s="69">
        <f t="shared" si="6"/>
        <v>101509</v>
      </c>
      <c r="F24" s="68">
        <f t="shared" si="6"/>
        <v>2274</v>
      </c>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15"/>
      <c r="EZ24" s="15"/>
    </row>
    <row r="25" spans="1:156" s="6" customFormat="1" x14ac:dyDescent="0.2">
      <c r="A25" s="62" t="s">
        <v>43</v>
      </c>
      <c r="B25" s="66" t="s">
        <v>44</v>
      </c>
      <c r="C25" s="55">
        <v>0</v>
      </c>
      <c r="D25" s="55">
        <v>0</v>
      </c>
      <c r="E25" s="64">
        <v>101509</v>
      </c>
      <c r="F25" s="65">
        <v>2274</v>
      </c>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15"/>
      <c r="EZ25" s="15"/>
    </row>
    <row r="26" spans="1:156" s="6" customFormat="1" ht="25.5" x14ac:dyDescent="0.2">
      <c r="A26" s="62" t="s">
        <v>45</v>
      </c>
      <c r="B26" s="66" t="s">
        <v>46</v>
      </c>
      <c r="C26" s="55">
        <v>0</v>
      </c>
      <c r="D26" s="55">
        <v>0</v>
      </c>
      <c r="E26" s="64">
        <v>0</v>
      </c>
      <c r="F26" s="65">
        <v>0</v>
      </c>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15"/>
      <c r="EZ26" s="15"/>
    </row>
    <row r="27" spans="1:156" s="6" customFormat="1" ht="25.5" x14ac:dyDescent="0.2">
      <c r="A27" s="62" t="s">
        <v>47</v>
      </c>
      <c r="B27" s="66" t="s">
        <v>48</v>
      </c>
      <c r="C27" s="55">
        <v>22334000</v>
      </c>
      <c r="D27" s="55">
        <v>22334000</v>
      </c>
      <c r="E27" s="64">
        <v>26162012</v>
      </c>
      <c r="F27" s="65">
        <v>2500569</v>
      </c>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15"/>
      <c r="EZ27" s="15"/>
    </row>
    <row r="28" spans="1:156" s="6" customFormat="1" x14ac:dyDescent="0.2">
      <c r="A28" s="53" t="s">
        <v>49</v>
      </c>
      <c r="B28" s="54" t="s">
        <v>50</v>
      </c>
      <c r="C28" s="55">
        <f t="shared" ref="C28:F28" si="7">C29+C35+C51+C36+C37+C38+C39+C40+C41+C42+C43+C44+C45+C46+C47+C48+C49+C50</f>
        <v>483532000</v>
      </c>
      <c r="D28" s="55">
        <f t="shared" si="7"/>
        <v>483532000</v>
      </c>
      <c r="E28" s="56">
        <f t="shared" si="7"/>
        <v>482080731</v>
      </c>
      <c r="F28" s="55">
        <f t="shared" si="7"/>
        <v>47432748</v>
      </c>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15"/>
      <c r="EZ28" s="15"/>
    </row>
    <row r="29" spans="1:156" s="6" customFormat="1" ht="25.5" x14ac:dyDescent="0.2">
      <c r="A29" s="53" t="s">
        <v>51</v>
      </c>
      <c r="B29" s="54" t="s">
        <v>52</v>
      </c>
      <c r="C29" s="55">
        <f t="shared" ref="C29:F29" si="8">C30+C31+C32+C33+C34</f>
        <v>465574000</v>
      </c>
      <c r="D29" s="55">
        <f t="shared" si="8"/>
        <v>465574000</v>
      </c>
      <c r="E29" s="56">
        <f t="shared" si="8"/>
        <v>458784819</v>
      </c>
      <c r="F29" s="55">
        <f t="shared" si="8"/>
        <v>46220912</v>
      </c>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15"/>
      <c r="EZ29" s="15"/>
    </row>
    <row r="30" spans="1:156" s="6" customFormat="1" ht="25.5" x14ac:dyDescent="0.2">
      <c r="A30" s="62" t="s">
        <v>53</v>
      </c>
      <c r="B30" s="63" t="s">
        <v>54</v>
      </c>
      <c r="C30" s="55">
        <v>465574000</v>
      </c>
      <c r="D30" s="55">
        <v>465574000</v>
      </c>
      <c r="E30" s="64">
        <v>458877498</v>
      </c>
      <c r="F30" s="65">
        <v>46519197</v>
      </c>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15"/>
      <c r="EZ30" s="15"/>
    </row>
    <row r="31" spans="1:156" s="6" customFormat="1" ht="38.25" x14ac:dyDescent="0.2">
      <c r="A31" s="62" t="s">
        <v>55</v>
      </c>
      <c r="B31" s="70" t="s">
        <v>56</v>
      </c>
      <c r="C31" s="55">
        <v>0</v>
      </c>
      <c r="D31" s="55">
        <v>0</v>
      </c>
      <c r="E31" s="64">
        <v>-787692</v>
      </c>
      <c r="F31" s="65">
        <v>-298285</v>
      </c>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15"/>
      <c r="EZ31" s="15"/>
    </row>
    <row r="32" spans="1:156" s="6" customFormat="1" ht="27.75" customHeight="1" x14ac:dyDescent="0.2">
      <c r="A32" s="62" t="s">
        <v>57</v>
      </c>
      <c r="B32" s="63" t="s">
        <v>58</v>
      </c>
      <c r="C32" s="55">
        <v>0</v>
      </c>
      <c r="D32" s="55">
        <v>0</v>
      </c>
      <c r="E32" s="64">
        <v>0</v>
      </c>
      <c r="F32" s="65">
        <v>0</v>
      </c>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15"/>
      <c r="EZ32" s="15"/>
    </row>
    <row r="33" spans="1:156" s="6" customFormat="1" x14ac:dyDescent="0.2">
      <c r="A33" s="62" t="s">
        <v>59</v>
      </c>
      <c r="B33" s="63" t="s">
        <v>60</v>
      </c>
      <c r="C33" s="55">
        <v>0</v>
      </c>
      <c r="D33" s="55">
        <v>0</v>
      </c>
      <c r="E33" s="64">
        <v>695013</v>
      </c>
      <c r="F33" s="65">
        <v>0</v>
      </c>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15"/>
      <c r="EZ33" s="15"/>
    </row>
    <row r="34" spans="1:156" s="6" customFormat="1" x14ac:dyDescent="0.2">
      <c r="A34" s="62" t="s">
        <v>61</v>
      </c>
      <c r="B34" s="63" t="s">
        <v>62</v>
      </c>
      <c r="C34" s="55">
        <v>0</v>
      </c>
      <c r="D34" s="55">
        <v>0</v>
      </c>
      <c r="E34" s="64">
        <v>0</v>
      </c>
      <c r="F34" s="65">
        <v>0</v>
      </c>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15"/>
      <c r="EZ34" s="15"/>
    </row>
    <row r="35" spans="1:156" s="6" customFormat="1" x14ac:dyDescent="0.2">
      <c r="A35" s="62" t="s">
        <v>63</v>
      </c>
      <c r="B35" s="63" t="s">
        <v>64</v>
      </c>
      <c r="C35" s="55">
        <v>0</v>
      </c>
      <c r="D35" s="55">
        <v>0</v>
      </c>
      <c r="E35" s="64">
        <v>0</v>
      </c>
      <c r="F35" s="65">
        <v>0</v>
      </c>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15"/>
      <c r="EZ35" s="15"/>
    </row>
    <row r="36" spans="1:156" s="6" customFormat="1" ht="25.5" x14ac:dyDescent="0.2">
      <c r="A36" s="62" t="s">
        <v>65</v>
      </c>
      <c r="B36" s="71" t="s">
        <v>66</v>
      </c>
      <c r="C36" s="55">
        <v>0</v>
      </c>
      <c r="D36" s="55">
        <v>0</v>
      </c>
      <c r="E36" s="64">
        <v>0</v>
      </c>
      <c r="F36" s="65">
        <v>0</v>
      </c>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15"/>
      <c r="EZ36" s="15"/>
    </row>
    <row r="37" spans="1:156" s="6" customFormat="1" ht="38.25" x14ac:dyDescent="0.2">
      <c r="A37" s="62" t="s">
        <v>67</v>
      </c>
      <c r="B37" s="63" t="s">
        <v>68</v>
      </c>
      <c r="C37" s="55">
        <v>8000</v>
      </c>
      <c r="D37" s="55">
        <v>8000</v>
      </c>
      <c r="E37" s="64">
        <v>8234</v>
      </c>
      <c r="F37" s="65">
        <v>1000</v>
      </c>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15"/>
      <c r="EZ37" s="15"/>
    </row>
    <row r="38" spans="1:156" s="6" customFormat="1" ht="51" x14ac:dyDescent="0.2">
      <c r="A38" s="62" t="s">
        <v>69</v>
      </c>
      <c r="B38" s="63" t="s">
        <v>70</v>
      </c>
      <c r="C38" s="55">
        <v>0</v>
      </c>
      <c r="D38" s="55">
        <v>0</v>
      </c>
      <c r="E38" s="64">
        <v>90</v>
      </c>
      <c r="F38" s="65">
        <v>0</v>
      </c>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15"/>
      <c r="EZ38" s="15"/>
    </row>
    <row r="39" spans="1:156" s="6" customFormat="1" ht="38.25" x14ac:dyDescent="0.2">
      <c r="A39" s="62" t="s">
        <v>71</v>
      </c>
      <c r="B39" s="63" t="s">
        <v>72</v>
      </c>
      <c r="C39" s="55">
        <v>0</v>
      </c>
      <c r="D39" s="55">
        <v>0</v>
      </c>
      <c r="E39" s="64">
        <v>0</v>
      </c>
      <c r="F39" s="65">
        <v>0</v>
      </c>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15"/>
      <c r="EZ39" s="15"/>
    </row>
    <row r="40" spans="1:156" s="6" customFormat="1" ht="38.25" x14ac:dyDescent="0.2">
      <c r="A40" s="62" t="s">
        <v>73</v>
      </c>
      <c r="B40" s="63" t="s">
        <v>74</v>
      </c>
      <c r="C40" s="55">
        <v>0</v>
      </c>
      <c r="D40" s="55">
        <v>0</v>
      </c>
      <c r="E40" s="64">
        <v>0</v>
      </c>
      <c r="F40" s="65">
        <v>0</v>
      </c>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15"/>
      <c r="EZ40" s="15"/>
    </row>
    <row r="41" spans="1:156" s="6" customFormat="1" ht="38.25" x14ac:dyDescent="0.2">
      <c r="A41" s="62" t="s">
        <v>75</v>
      </c>
      <c r="B41" s="63" t="s">
        <v>76</v>
      </c>
      <c r="C41" s="55">
        <v>0</v>
      </c>
      <c r="D41" s="55">
        <v>0</v>
      </c>
      <c r="E41" s="64">
        <v>0</v>
      </c>
      <c r="F41" s="65">
        <v>0</v>
      </c>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15"/>
      <c r="EZ41" s="15"/>
    </row>
    <row r="42" spans="1:156" s="6" customFormat="1" ht="38.25" x14ac:dyDescent="0.2">
      <c r="A42" s="62" t="s">
        <v>77</v>
      </c>
      <c r="B42" s="63" t="s">
        <v>78</v>
      </c>
      <c r="C42" s="55">
        <v>0</v>
      </c>
      <c r="D42" s="55">
        <v>0</v>
      </c>
      <c r="E42" s="64">
        <v>82</v>
      </c>
      <c r="F42" s="65">
        <v>0</v>
      </c>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15"/>
      <c r="EZ42" s="15"/>
    </row>
    <row r="43" spans="1:156" s="6" customFormat="1" ht="25.5" x14ac:dyDescent="0.2">
      <c r="A43" s="62" t="s">
        <v>79</v>
      </c>
      <c r="B43" s="63" t="s">
        <v>80</v>
      </c>
      <c r="C43" s="55">
        <v>0</v>
      </c>
      <c r="D43" s="55">
        <v>0</v>
      </c>
      <c r="E43" s="64">
        <v>-81</v>
      </c>
      <c r="F43" s="65">
        <v>0</v>
      </c>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15"/>
      <c r="EZ43" s="15"/>
    </row>
    <row r="44" spans="1:156" s="6" customFormat="1" ht="25.5" x14ac:dyDescent="0.2">
      <c r="A44" s="62" t="s">
        <v>81</v>
      </c>
      <c r="B44" s="63" t="s">
        <v>82</v>
      </c>
      <c r="C44" s="55">
        <v>0</v>
      </c>
      <c r="D44" s="55">
        <v>0</v>
      </c>
      <c r="E44" s="64">
        <v>-320</v>
      </c>
      <c r="F44" s="65">
        <v>52</v>
      </c>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15"/>
      <c r="EZ44" s="15"/>
    </row>
    <row r="45" spans="1:156" s="6" customFormat="1" x14ac:dyDescent="0.2">
      <c r="A45" s="62" t="s">
        <v>83</v>
      </c>
      <c r="B45" s="63" t="s">
        <v>84</v>
      </c>
      <c r="C45" s="55">
        <v>0</v>
      </c>
      <c r="D45" s="55">
        <v>0</v>
      </c>
      <c r="E45" s="64">
        <v>400531</v>
      </c>
      <c r="F45" s="65">
        <v>20035</v>
      </c>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15"/>
      <c r="EZ45" s="15"/>
    </row>
    <row r="46" spans="1:156" s="6" customFormat="1" x14ac:dyDescent="0.2">
      <c r="A46" s="62" t="s">
        <v>85</v>
      </c>
      <c r="B46" s="63" t="s">
        <v>86</v>
      </c>
      <c r="C46" s="55">
        <v>108000</v>
      </c>
      <c r="D46" s="55">
        <v>108000</v>
      </c>
      <c r="E46" s="64">
        <v>118219</v>
      </c>
      <c r="F46" s="65">
        <v>2254</v>
      </c>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15"/>
      <c r="EZ46" s="15"/>
    </row>
    <row r="47" spans="1:156" s="6" customFormat="1" ht="38.25" customHeight="1" x14ac:dyDescent="0.2">
      <c r="A47" s="72" t="s">
        <v>87</v>
      </c>
      <c r="B47" s="73" t="s">
        <v>88</v>
      </c>
      <c r="C47" s="55">
        <v>0</v>
      </c>
      <c r="D47" s="55">
        <v>0</v>
      </c>
      <c r="E47" s="64">
        <v>0</v>
      </c>
      <c r="F47" s="65">
        <v>0</v>
      </c>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15"/>
      <c r="EZ47" s="15"/>
    </row>
    <row r="48" spans="1:156" s="6" customFormat="1" x14ac:dyDescent="0.2">
      <c r="A48" s="72" t="s">
        <v>89</v>
      </c>
      <c r="B48" s="73" t="s">
        <v>90</v>
      </c>
      <c r="C48" s="55">
        <v>0</v>
      </c>
      <c r="D48" s="55">
        <v>0</v>
      </c>
      <c r="E48" s="64">
        <v>0</v>
      </c>
      <c r="F48" s="65">
        <v>0</v>
      </c>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15"/>
      <c r="EZ48" s="15"/>
    </row>
    <row r="49" spans="1:167" ht="25.5" x14ac:dyDescent="0.2">
      <c r="A49" s="72" t="s">
        <v>91</v>
      </c>
      <c r="B49" s="73" t="s">
        <v>92</v>
      </c>
      <c r="C49" s="55">
        <v>290000</v>
      </c>
      <c r="D49" s="55">
        <v>290000</v>
      </c>
      <c r="E49" s="64">
        <v>645242</v>
      </c>
      <c r="F49" s="65">
        <v>42873</v>
      </c>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15"/>
      <c r="EZ49" s="15"/>
    </row>
    <row r="50" spans="1:167" x14ac:dyDescent="0.2">
      <c r="A50" s="72" t="s">
        <v>93</v>
      </c>
      <c r="B50" s="73" t="s">
        <v>94</v>
      </c>
      <c r="C50" s="55">
        <v>17552000</v>
      </c>
      <c r="D50" s="55">
        <v>17552000</v>
      </c>
      <c r="E50" s="64">
        <v>22123915</v>
      </c>
      <c r="F50" s="65">
        <v>1145622</v>
      </c>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15"/>
      <c r="EZ50" s="15"/>
    </row>
    <row r="51" spans="1:167" x14ac:dyDescent="0.2">
      <c r="A51" s="62" t="s">
        <v>95</v>
      </c>
      <c r="B51" s="63" t="s">
        <v>96</v>
      </c>
      <c r="C51" s="55">
        <v>0</v>
      </c>
      <c r="D51" s="55">
        <v>0</v>
      </c>
      <c r="E51" s="64">
        <v>0</v>
      </c>
      <c r="F51" s="65">
        <v>0</v>
      </c>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15"/>
      <c r="EZ51" s="15"/>
    </row>
    <row r="52" spans="1:167" x14ac:dyDescent="0.2">
      <c r="A52" s="53" t="s">
        <v>97</v>
      </c>
      <c r="B52" s="54" t="s">
        <v>98</v>
      </c>
      <c r="C52" s="55">
        <f t="shared" ref="C52:F52" si="9">+C53+C58</f>
        <v>249000</v>
      </c>
      <c r="D52" s="55">
        <f t="shared" si="9"/>
        <v>249000</v>
      </c>
      <c r="E52" s="56">
        <f t="shared" si="9"/>
        <v>1383255</v>
      </c>
      <c r="F52" s="55">
        <f t="shared" si="9"/>
        <v>332303</v>
      </c>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15"/>
      <c r="EZ52" s="15"/>
    </row>
    <row r="53" spans="1:167" x14ac:dyDescent="0.2">
      <c r="A53" s="53" t="s">
        <v>99</v>
      </c>
      <c r="B53" s="54" t="s">
        <v>100</v>
      </c>
      <c r="C53" s="55">
        <f t="shared" ref="C53:F53" si="10">+C54+C56</f>
        <v>0</v>
      </c>
      <c r="D53" s="55">
        <f t="shared" si="10"/>
        <v>0</v>
      </c>
      <c r="E53" s="56">
        <f t="shared" si="10"/>
        <v>0</v>
      </c>
      <c r="F53" s="55">
        <f t="shared" si="10"/>
        <v>0</v>
      </c>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15"/>
      <c r="EZ53" s="15"/>
    </row>
    <row r="54" spans="1:167" x14ac:dyDescent="0.2">
      <c r="A54" s="53" t="s">
        <v>101</v>
      </c>
      <c r="B54" s="54" t="s">
        <v>102</v>
      </c>
      <c r="C54" s="55">
        <f t="shared" ref="C54:F54" si="11">+C55</f>
        <v>0</v>
      </c>
      <c r="D54" s="55">
        <f t="shared" si="11"/>
        <v>0</v>
      </c>
      <c r="E54" s="56">
        <f t="shared" si="11"/>
        <v>0</v>
      </c>
      <c r="F54" s="55">
        <f t="shared" si="11"/>
        <v>0</v>
      </c>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15"/>
      <c r="EZ54" s="15"/>
    </row>
    <row r="55" spans="1:167" x14ac:dyDescent="0.2">
      <c r="A55" s="62" t="s">
        <v>103</v>
      </c>
      <c r="B55" s="63" t="s">
        <v>104</v>
      </c>
      <c r="C55" s="55">
        <v>0</v>
      </c>
      <c r="D55" s="55">
        <v>0</v>
      </c>
      <c r="E55" s="64">
        <v>0</v>
      </c>
      <c r="F55" s="65">
        <v>0</v>
      </c>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15"/>
      <c r="EZ55" s="15"/>
    </row>
    <row r="56" spans="1:167" x14ac:dyDescent="0.2">
      <c r="A56" s="53" t="s">
        <v>105</v>
      </c>
      <c r="B56" s="54" t="s">
        <v>106</v>
      </c>
      <c r="C56" s="55">
        <f t="shared" ref="C56:F56" si="12">+C57</f>
        <v>0</v>
      </c>
      <c r="D56" s="55">
        <f t="shared" si="12"/>
        <v>0</v>
      </c>
      <c r="E56" s="56">
        <f t="shared" si="12"/>
        <v>0</v>
      </c>
      <c r="F56" s="55">
        <f t="shared" si="12"/>
        <v>0</v>
      </c>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15"/>
      <c r="EZ56" s="15"/>
    </row>
    <row r="57" spans="1:167" x14ac:dyDescent="0.2">
      <c r="A57" s="62" t="s">
        <v>107</v>
      </c>
      <c r="B57" s="63" t="s">
        <v>108</v>
      </c>
      <c r="C57" s="55">
        <v>0</v>
      </c>
      <c r="D57" s="55">
        <v>0</v>
      </c>
      <c r="E57" s="64">
        <v>0</v>
      </c>
      <c r="F57" s="65">
        <v>0</v>
      </c>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15"/>
      <c r="EZ57" s="15"/>
    </row>
    <row r="58" spans="1:167" s="14" customFormat="1" x14ac:dyDescent="0.2">
      <c r="A58" s="74" t="s">
        <v>109</v>
      </c>
      <c r="B58" s="54" t="s">
        <v>110</v>
      </c>
      <c r="C58" s="55">
        <f t="shared" ref="C58:F58" si="13">+C59+C64</f>
        <v>249000</v>
      </c>
      <c r="D58" s="55">
        <f t="shared" si="13"/>
        <v>249000</v>
      </c>
      <c r="E58" s="56">
        <f t="shared" si="13"/>
        <v>1383255</v>
      </c>
      <c r="F58" s="55">
        <f t="shared" si="13"/>
        <v>332303</v>
      </c>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13"/>
      <c r="FB58" s="13"/>
      <c r="FC58" s="13"/>
      <c r="FD58" s="13"/>
      <c r="FE58" s="13"/>
      <c r="FF58" s="13"/>
      <c r="FG58" s="13"/>
      <c r="FH58" s="13"/>
      <c r="FI58" s="13"/>
      <c r="FJ58" s="13"/>
      <c r="FK58" s="13"/>
    </row>
    <row r="59" spans="1:167" x14ac:dyDescent="0.2">
      <c r="A59" s="53" t="s">
        <v>111</v>
      </c>
      <c r="B59" s="54" t="s">
        <v>112</v>
      </c>
      <c r="C59" s="55">
        <f t="shared" ref="C59:F59" si="14">C63+C61+C62+C60</f>
        <v>249000</v>
      </c>
      <c r="D59" s="55">
        <f t="shared" si="14"/>
        <v>249000</v>
      </c>
      <c r="E59" s="56">
        <f t="shared" si="14"/>
        <v>1383255</v>
      </c>
      <c r="F59" s="55">
        <f t="shared" si="14"/>
        <v>332303</v>
      </c>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15"/>
      <c r="EZ59" s="15"/>
    </row>
    <row r="60" spans="1:167" s="45" customFormat="1" x14ac:dyDescent="0.2">
      <c r="A60" s="57" t="s">
        <v>113</v>
      </c>
      <c r="B60" s="58" t="s">
        <v>114</v>
      </c>
      <c r="C60" s="59">
        <v>0</v>
      </c>
      <c r="D60" s="59">
        <v>0</v>
      </c>
      <c r="E60" s="75">
        <v>1018677</v>
      </c>
      <c r="F60" s="59">
        <v>319567</v>
      </c>
      <c r="G60" s="43"/>
      <c r="H60" s="4"/>
      <c r="I60" s="4"/>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c r="DA60" s="43"/>
      <c r="DB60" s="43"/>
      <c r="DC60" s="43"/>
      <c r="DD60" s="43"/>
      <c r="DE60" s="43"/>
      <c r="DF60" s="43"/>
      <c r="DG60" s="43"/>
      <c r="DH60" s="43"/>
      <c r="DI60" s="43"/>
      <c r="DJ60" s="43"/>
      <c r="DK60" s="43"/>
      <c r="DL60" s="43"/>
      <c r="DM60" s="43"/>
      <c r="DN60" s="43"/>
      <c r="DO60" s="43"/>
      <c r="DP60" s="43"/>
      <c r="DQ60" s="43"/>
      <c r="DR60" s="43"/>
      <c r="DS60" s="43"/>
      <c r="DT60" s="43"/>
      <c r="DU60" s="43"/>
      <c r="DV60" s="43"/>
      <c r="DW60" s="43"/>
      <c r="DX60" s="43"/>
      <c r="DY60" s="43"/>
      <c r="DZ60" s="43"/>
      <c r="EA60" s="43"/>
      <c r="EB60" s="43"/>
      <c r="EC60" s="43"/>
      <c r="ED60" s="43"/>
      <c r="EE60" s="43"/>
      <c r="EF60" s="43"/>
      <c r="EG60" s="43"/>
      <c r="EH60" s="43"/>
      <c r="EI60" s="43"/>
      <c r="EJ60" s="43"/>
      <c r="EK60" s="43"/>
      <c r="EL60" s="43"/>
      <c r="EM60" s="43"/>
      <c r="EN60" s="43"/>
      <c r="EO60" s="43"/>
      <c r="EP60" s="43"/>
      <c r="EQ60" s="43"/>
      <c r="ER60" s="43"/>
      <c r="ES60" s="43"/>
      <c r="ET60" s="43"/>
      <c r="EU60" s="43"/>
      <c r="EV60" s="43"/>
      <c r="EW60" s="43"/>
      <c r="EX60" s="43"/>
      <c r="EY60" s="43"/>
      <c r="EZ60" s="43"/>
      <c r="FA60" s="44"/>
      <c r="FB60" s="44"/>
      <c r="FC60" s="44"/>
      <c r="FD60" s="44"/>
      <c r="FE60" s="44"/>
      <c r="FF60" s="44"/>
      <c r="FG60" s="44"/>
      <c r="FH60" s="44"/>
      <c r="FI60" s="44"/>
      <c r="FJ60" s="44"/>
      <c r="FK60" s="44"/>
    </row>
    <row r="61" spans="1:167" s="45" customFormat="1" x14ac:dyDescent="0.2">
      <c r="A61" s="76" t="s">
        <v>115</v>
      </c>
      <c r="B61" s="58" t="s">
        <v>116</v>
      </c>
      <c r="C61" s="59">
        <v>0</v>
      </c>
      <c r="D61" s="59">
        <v>0</v>
      </c>
      <c r="E61" s="60">
        <v>-4547</v>
      </c>
      <c r="F61" s="61">
        <v>0</v>
      </c>
      <c r="G61" s="43"/>
      <c r="H61" s="4"/>
      <c r="I61" s="4"/>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4"/>
      <c r="FB61" s="44"/>
      <c r="FC61" s="44"/>
      <c r="FD61" s="44"/>
      <c r="FE61" s="44"/>
      <c r="FF61" s="44"/>
      <c r="FG61" s="44"/>
      <c r="FH61" s="44"/>
      <c r="FI61" s="44"/>
      <c r="FJ61" s="44"/>
      <c r="FK61" s="44"/>
    </row>
    <row r="62" spans="1:167" x14ac:dyDescent="0.2">
      <c r="A62" s="77" t="s">
        <v>117</v>
      </c>
      <c r="B62" s="54" t="s">
        <v>118</v>
      </c>
      <c r="C62" s="55">
        <v>0</v>
      </c>
      <c r="D62" s="55">
        <v>0</v>
      </c>
      <c r="E62" s="78">
        <v>0</v>
      </c>
      <c r="F62" s="79">
        <v>0</v>
      </c>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15"/>
      <c r="EZ62" s="15"/>
    </row>
    <row r="63" spans="1:167" x14ac:dyDescent="0.2">
      <c r="A63" s="62" t="s">
        <v>119</v>
      </c>
      <c r="B63" s="80" t="s">
        <v>120</v>
      </c>
      <c r="C63" s="55">
        <v>249000</v>
      </c>
      <c r="D63" s="55">
        <v>249000</v>
      </c>
      <c r="E63" s="64">
        <v>369125</v>
      </c>
      <c r="F63" s="65">
        <v>12736</v>
      </c>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15"/>
      <c r="EZ63" s="15"/>
    </row>
    <row r="64" spans="1:167" x14ac:dyDescent="0.2">
      <c r="A64" s="53" t="s">
        <v>121</v>
      </c>
      <c r="B64" s="54" t="s">
        <v>122</v>
      </c>
      <c r="C64" s="55">
        <f t="shared" ref="C64:F64" si="15">C65</f>
        <v>0</v>
      </c>
      <c r="D64" s="55">
        <f t="shared" si="15"/>
        <v>0</v>
      </c>
      <c r="E64" s="56">
        <f t="shared" si="15"/>
        <v>0</v>
      </c>
      <c r="F64" s="55">
        <f t="shared" si="15"/>
        <v>0</v>
      </c>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15"/>
      <c r="EZ64" s="15"/>
    </row>
    <row r="65" spans="1:156" s="6" customFormat="1" x14ac:dyDescent="0.2">
      <c r="A65" s="62" t="s">
        <v>123</v>
      </c>
      <c r="B65" s="80" t="s">
        <v>124</v>
      </c>
      <c r="C65" s="55">
        <v>0</v>
      </c>
      <c r="D65" s="55">
        <v>0</v>
      </c>
      <c r="E65" s="64">
        <v>0</v>
      </c>
      <c r="F65" s="65">
        <v>0</v>
      </c>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15"/>
      <c r="EZ65" s="15"/>
    </row>
    <row r="66" spans="1:156" s="6" customFormat="1" x14ac:dyDescent="0.2">
      <c r="A66" s="53" t="s">
        <v>125</v>
      </c>
      <c r="B66" s="54" t="s">
        <v>126</v>
      </c>
      <c r="C66" s="55">
        <f t="shared" ref="C66:F66" si="16">+C67</f>
        <v>267863310</v>
      </c>
      <c r="D66" s="55">
        <f t="shared" si="16"/>
        <v>267863310</v>
      </c>
      <c r="E66" s="56">
        <f t="shared" si="16"/>
        <v>266356277</v>
      </c>
      <c r="F66" s="55">
        <f t="shared" si="16"/>
        <v>162010451</v>
      </c>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15"/>
      <c r="EZ66" s="15"/>
    </row>
    <row r="67" spans="1:156" s="6" customFormat="1" x14ac:dyDescent="0.2">
      <c r="A67" s="53" t="s">
        <v>127</v>
      </c>
      <c r="B67" s="54" t="s">
        <v>128</v>
      </c>
      <c r="C67" s="55">
        <f t="shared" ref="C67:F67" si="17">+C68+C81</f>
        <v>267863310</v>
      </c>
      <c r="D67" s="55">
        <f t="shared" si="17"/>
        <v>267863310</v>
      </c>
      <c r="E67" s="56">
        <f t="shared" si="17"/>
        <v>266356277</v>
      </c>
      <c r="F67" s="55">
        <f t="shared" si="17"/>
        <v>162010451</v>
      </c>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15"/>
      <c r="EZ67" s="15"/>
    </row>
    <row r="68" spans="1:156" s="6" customFormat="1" x14ac:dyDescent="0.2">
      <c r="A68" s="53" t="s">
        <v>129</v>
      </c>
      <c r="B68" s="54" t="s">
        <v>130</v>
      </c>
      <c r="C68" s="55">
        <f t="shared" ref="C68:F68" si="18">C69+C70+C71+C72+C74+C75+C76+C77+C73+C78+C79+C80</f>
        <v>267863310</v>
      </c>
      <c r="D68" s="55">
        <f t="shared" si="18"/>
        <v>267863310</v>
      </c>
      <c r="E68" s="56">
        <f t="shared" si="18"/>
        <v>266356451</v>
      </c>
      <c r="F68" s="55">
        <f t="shared" si="18"/>
        <v>162010451</v>
      </c>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15"/>
      <c r="EZ68" s="15"/>
    </row>
    <row r="69" spans="1:156" s="6" customFormat="1" ht="25.5" x14ac:dyDescent="0.2">
      <c r="A69" s="62" t="s">
        <v>131</v>
      </c>
      <c r="B69" s="80" t="s">
        <v>132</v>
      </c>
      <c r="C69" s="55">
        <v>0</v>
      </c>
      <c r="D69" s="55">
        <v>0</v>
      </c>
      <c r="E69" s="64">
        <v>0</v>
      </c>
      <c r="F69" s="65">
        <v>0</v>
      </c>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15"/>
      <c r="EZ69" s="15"/>
    </row>
    <row r="70" spans="1:156" s="6" customFormat="1" ht="25.5" x14ac:dyDescent="0.2">
      <c r="A70" s="62" t="s">
        <v>133</v>
      </c>
      <c r="B70" s="80" t="s">
        <v>134</v>
      </c>
      <c r="C70" s="55">
        <v>0</v>
      </c>
      <c r="D70" s="55">
        <v>0</v>
      </c>
      <c r="E70" s="64">
        <v>0</v>
      </c>
      <c r="F70" s="65">
        <v>0</v>
      </c>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15"/>
      <c r="EZ70" s="15"/>
    </row>
    <row r="71" spans="1:156" s="6" customFormat="1" ht="25.5" x14ac:dyDescent="0.2">
      <c r="A71" s="81" t="s">
        <v>135</v>
      </c>
      <c r="B71" s="80" t="s">
        <v>136</v>
      </c>
      <c r="C71" s="55">
        <v>204437590</v>
      </c>
      <c r="D71" s="55">
        <v>204437590</v>
      </c>
      <c r="E71" s="64">
        <v>204437592</v>
      </c>
      <c r="F71" s="65">
        <v>142563422</v>
      </c>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15"/>
      <c r="EZ71" s="15"/>
    </row>
    <row r="72" spans="1:156" s="6" customFormat="1" ht="25.5" x14ac:dyDescent="0.2">
      <c r="A72" s="62" t="s">
        <v>137</v>
      </c>
      <c r="B72" s="82" t="s">
        <v>138</v>
      </c>
      <c r="C72" s="55">
        <v>0</v>
      </c>
      <c r="D72" s="55">
        <v>0</v>
      </c>
      <c r="E72" s="64">
        <v>0</v>
      </c>
      <c r="F72" s="65">
        <v>0</v>
      </c>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15"/>
      <c r="EZ72" s="15"/>
    </row>
    <row r="73" spans="1:156" s="6" customFormat="1" x14ac:dyDescent="0.2">
      <c r="A73" s="62" t="s">
        <v>139</v>
      </c>
      <c r="B73" s="82" t="s">
        <v>140</v>
      </c>
      <c r="C73" s="55">
        <v>0</v>
      </c>
      <c r="D73" s="55">
        <v>0</v>
      </c>
      <c r="E73" s="64">
        <v>0</v>
      </c>
      <c r="F73" s="65">
        <v>0</v>
      </c>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15"/>
      <c r="EZ73" s="15"/>
    </row>
    <row r="74" spans="1:156" s="6" customFormat="1" ht="25.5" x14ac:dyDescent="0.2">
      <c r="A74" s="62" t="s">
        <v>141</v>
      </c>
      <c r="B74" s="82" t="s">
        <v>142</v>
      </c>
      <c r="C74" s="55">
        <v>0</v>
      </c>
      <c r="D74" s="55">
        <v>0</v>
      </c>
      <c r="E74" s="64">
        <v>0</v>
      </c>
      <c r="F74" s="65">
        <v>0</v>
      </c>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15"/>
      <c r="EZ74" s="15"/>
    </row>
    <row r="75" spans="1:156" s="6" customFormat="1" ht="25.5" x14ac:dyDescent="0.2">
      <c r="A75" s="62" t="s">
        <v>143</v>
      </c>
      <c r="B75" s="82" t="s">
        <v>144</v>
      </c>
      <c r="C75" s="55">
        <v>0</v>
      </c>
      <c r="D75" s="55">
        <v>0</v>
      </c>
      <c r="E75" s="64">
        <v>0</v>
      </c>
      <c r="F75" s="65">
        <v>0</v>
      </c>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15"/>
      <c r="EZ75" s="15"/>
    </row>
    <row r="76" spans="1:156" s="6" customFormat="1" ht="25.5" x14ac:dyDescent="0.2">
      <c r="A76" s="62" t="s">
        <v>145</v>
      </c>
      <c r="B76" s="82" t="s">
        <v>146</v>
      </c>
      <c r="C76" s="55">
        <v>0</v>
      </c>
      <c r="D76" s="55">
        <v>0</v>
      </c>
      <c r="E76" s="64">
        <v>0</v>
      </c>
      <c r="F76" s="65">
        <v>0</v>
      </c>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15"/>
      <c r="EZ76" s="15"/>
    </row>
    <row r="77" spans="1:156" s="6" customFormat="1" ht="51" x14ac:dyDescent="0.2">
      <c r="A77" s="62" t="s">
        <v>147</v>
      </c>
      <c r="B77" s="82" t="s">
        <v>148</v>
      </c>
      <c r="C77" s="55">
        <v>0</v>
      </c>
      <c r="D77" s="55">
        <v>0</v>
      </c>
      <c r="E77" s="64">
        <v>0</v>
      </c>
      <c r="F77" s="65">
        <v>0</v>
      </c>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15"/>
      <c r="EZ77" s="15"/>
    </row>
    <row r="78" spans="1:156" s="6" customFormat="1" ht="25.5" x14ac:dyDescent="0.2">
      <c r="A78" s="62" t="s">
        <v>149</v>
      </c>
      <c r="B78" s="82" t="s">
        <v>150</v>
      </c>
      <c r="C78" s="55">
        <v>26970890</v>
      </c>
      <c r="D78" s="55">
        <v>26970890</v>
      </c>
      <c r="E78" s="64">
        <v>26473417</v>
      </c>
      <c r="F78" s="65">
        <v>3796437</v>
      </c>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15"/>
      <c r="EZ78" s="15"/>
    </row>
    <row r="79" spans="1:156" s="6" customFormat="1" ht="25.5" x14ac:dyDescent="0.2">
      <c r="A79" s="62" t="s">
        <v>151</v>
      </c>
      <c r="B79" s="82" t="s">
        <v>152</v>
      </c>
      <c r="C79" s="55">
        <v>0</v>
      </c>
      <c r="D79" s="55">
        <v>0</v>
      </c>
      <c r="E79" s="64">
        <v>0</v>
      </c>
      <c r="F79" s="65">
        <v>0</v>
      </c>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15"/>
      <c r="EZ79" s="15"/>
    </row>
    <row r="80" spans="1:156" s="6" customFormat="1" ht="51" x14ac:dyDescent="0.2">
      <c r="A80" s="62" t="s">
        <v>153</v>
      </c>
      <c r="B80" s="82" t="s">
        <v>154</v>
      </c>
      <c r="C80" s="55">
        <v>36454830</v>
      </c>
      <c r="D80" s="55">
        <v>36454830</v>
      </c>
      <c r="E80" s="64">
        <v>35445442</v>
      </c>
      <c r="F80" s="65">
        <v>15650592</v>
      </c>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15"/>
      <c r="EZ80" s="15"/>
    </row>
    <row r="81" spans="1:156" x14ac:dyDescent="0.2">
      <c r="A81" s="53" t="s">
        <v>155</v>
      </c>
      <c r="B81" s="54" t="s">
        <v>156</v>
      </c>
      <c r="C81" s="55">
        <f t="shared" ref="C81:F81" si="19">+C82+C83+C84+C85+C86+C87+C88+C89</f>
        <v>0</v>
      </c>
      <c r="D81" s="55">
        <f t="shared" si="19"/>
        <v>0</v>
      </c>
      <c r="E81" s="56">
        <f t="shared" si="19"/>
        <v>-174</v>
      </c>
      <c r="F81" s="55">
        <f t="shared" si="19"/>
        <v>0</v>
      </c>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15"/>
      <c r="EZ81" s="15"/>
    </row>
    <row r="82" spans="1:156" ht="25.5" x14ac:dyDescent="0.2">
      <c r="A82" s="62" t="s">
        <v>157</v>
      </c>
      <c r="B82" s="63" t="s">
        <v>158</v>
      </c>
      <c r="C82" s="55">
        <v>0</v>
      </c>
      <c r="D82" s="55">
        <v>0</v>
      </c>
      <c r="E82" s="64"/>
      <c r="F82" s="65"/>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15"/>
      <c r="EZ82" s="15"/>
    </row>
    <row r="83" spans="1:156" ht="25.5" x14ac:dyDescent="0.2">
      <c r="A83" s="62" t="s">
        <v>159</v>
      </c>
      <c r="B83" s="83" t="s">
        <v>138</v>
      </c>
      <c r="C83" s="55">
        <v>0</v>
      </c>
      <c r="D83" s="55">
        <v>0</v>
      </c>
      <c r="E83" s="64"/>
      <c r="F83" s="65"/>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15"/>
      <c r="EZ83" s="15"/>
    </row>
    <row r="84" spans="1:156" ht="38.25" x14ac:dyDescent="0.2">
      <c r="A84" s="62" t="s">
        <v>160</v>
      </c>
      <c r="B84" s="63" t="s">
        <v>161</v>
      </c>
      <c r="C84" s="55">
        <v>0</v>
      </c>
      <c r="D84" s="55">
        <v>0</v>
      </c>
      <c r="E84" s="64"/>
      <c r="F84" s="65"/>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15"/>
      <c r="EZ84" s="15"/>
    </row>
    <row r="85" spans="1:156" ht="38.25" x14ac:dyDescent="0.2">
      <c r="A85" s="62" t="s">
        <v>162</v>
      </c>
      <c r="B85" s="63" t="s">
        <v>163</v>
      </c>
      <c r="C85" s="55">
        <v>0</v>
      </c>
      <c r="D85" s="55">
        <v>0</v>
      </c>
      <c r="E85" s="64">
        <v>6</v>
      </c>
      <c r="F85" s="65">
        <v>0</v>
      </c>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15"/>
      <c r="EZ85" s="15"/>
    </row>
    <row r="86" spans="1:156" ht="25.5" x14ac:dyDescent="0.2">
      <c r="A86" s="62" t="s">
        <v>164</v>
      </c>
      <c r="B86" s="63" t="s">
        <v>142</v>
      </c>
      <c r="C86" s="55">
        <v>0</v>
      </c>
      <c r="D86" s="55">
        <v>0</v>
      </c>
      <c r="E86" s="64"/>
      <c r="F86" s="65"/>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15"/>
      <c r="EZ86" s="15"/>
    </row>
    <row r="87" spans="1:156" x14ac:dyDescent="0.2">
      <c r="A87" s="71" t="s">
        <v>165</v>
      </c>
      <c r="B87" s="84" t="s">
        <v>166</v>
      </c>
      <c r="C87" s="55">
        <v>0</v>
      </c>
      <c r="D87" s="55">
        <v>0</v>
      </c>
      <c r="E87" s="64"/>
      <c r="F87" s="65"/>
      <c r="H87" s="4"/>
      <c r="I87" s="4"/>
      <c r="AK87" s="15"/>
      <c r="BK87" s="15"/>
      <c r="BL87" s="15"/>
      <c r="BM87" s="15"/>
      <c r="CE87" s="15"/>
    </row>
    <row r="88" spans="1:156" ht="63.75" x14ac:dyDescent="0.2">
      <c r="A88" s="63" t="s">
        <v>167</v>
      </c>
      <c r="B88" s="85" t="s">
        <v>168</v>
      </c>
      <c r="C88" s="55">
        <v>0</v>
      </c>
      <c r="D88" s="55">
        <v>0</v>
      </c>
      <c r="E88" s="64">
        <v>-180</v>
      </c>
      <c r="F88" s="65">
        <v>0</v>
      </c>
      <c r="H88" s="4"/>
      <c r="I88" s="4"/>
      <c r="BK88" s="15"/>
      <c r="BL88" s="15"/>
      <c r="BM88" s="15"/>
      <c r="CE88" s="15"/>
    </row>
    <row r="89" spans="1:156" ht="25.5" x14ac:dyDescent="0.2">
      <c r="A89" s="63" t="s">
        <v>169</v>
      </c>
      <c r="B89" s="86" t="s">
        <v>170</v>
      </c>
      <c r="C89" s="55">
        <v>0</v>
      </c>
      <c r="D89" s="55">
        <v>0</v>
      </c>
      <c r="E89" s="64"/>
      <c r="F89" s="65"/>
      <c r="H89" s="4"/>
      <c r="I89" s="4"/>
      <c r="BK89" s="15"/>
      <c r="BL89" s="15"/>
      <c r="BM89" s="15"/>
      <c r="CE89" s="15"/>
    </row>
    <row r="90" spans="1:156" ht="38.25" x14ac:dyDescent="0.2">
      <c r="A90" s="63" t="s">
        <v>171</v>
      </c>
      <c r="B90" s="87" t="s">
        <v>172</v>
      </c>
      <c r="C90" s="68">
        <f t="shared" ref="C90:F90" si="20">C93+C91</f>
        <v>0</v>
      </c>
      <c r="D90" s="68">
        <f t="shared" si="20"/>
        <v>0</v>
      </c>
      <c r="E90" s="69">
        <f t="shared" si="20"/>
        <v>0</v>
      </c>
      <c r="F90" s="68">
        <f t="shared" si="20"/>
        <v>0</v>
      </c>
      <c r="H90" s="4"/>
      <c r="I90" s="4"/>
      <c r="BK90" s="15"/>
      <c r="BL90" s="15"/>
      <c r="BM90" s="15"/>
      <c r="CE90" s="15"/>
    </row>
    <row r="91" spans="1:156" x14ac:dyDescent="0.2">
      <c r="A91" s="63" t="s">
        <v>173</v>
      </c>
      <c r="B91" s="86" t="s">
        <v>174</v>
      </c>
      <c r="C91" s="68">
        <f t="shared" ref="C91:F91" si="21">C92</f>
        <v>0</v>
      </c>
      <c r="D91" s="68">
        <f t="shared" si="21"/>
        <v>0</v>
      </c>
      <c r="E91" s="69">
        <f t="shared" si="21"/>
        <v>0</v>
      </c>
      <c r="F91" s="68">
        <f t="shared" si="21"/>
        <v>0</v>
      </c>
      <c r="H91" s="4"/>
      <c r="I91" s="4"/>
      <c r="BK91" s="15"/>
      <c r="BL91" s="15"/>
      <c r="BM91" s="15"/>
      <c r="CE91" s="15"/>
    </row>
    <row r="92" spans="1:156" x14ac:dyDescent="0.2">
      <c r="A92" s="63" t="s">
        <v>175</v>
      </c>
      <c r="B92" s="86" t="s">
        <v>176</v>
      </c>
      <c r="C92" s="68">
        <v>0</v>
      </c>
      <c r="D92" s="68">
        <v>0</v>
      </c>
      <c r="E92" s="69"/>
      <c r="F92" s="68"/>
      <c r="H92" s="4"/>
      <c r="I92" s="4"/>
      <c r="BK92" s="15"/>
      <c r="BL92" s="15"/>
      <c r="BM92" s="15"/>
      <c r="CE92" s="15"/>
    </row>
    <row r="93" spans="1:156" x14ac:dyDescent="0.2">
      <c r="A93" s="63" t="s">
        <v>177</v>
      </c>
      <c r="B93" s="86" t="s">
        <v>178</v>
      </c>
      <c r="C93" s="68">
        <f t="shared" ref="C93:F93" si="22">C94</f>
        <v>0</v>
      </c>
      <c r="D93" s="68">
        <f t="shared" si="22"/>
        <v>0</v>
      </c>
      <c r="E93" s="69">
        <f t="shared" si="22"/>
        <v>0</v>
      </c>
      <c r="F93" s="68">
        <f t="shared" si="22"/>
        <v>0</v>
      </c>
      <c r="H93" s="4"/>
      <c r="I93" s="4"/>
      <c r="BK93" s="15"/>
      <c r="BL93" s="15"/>
      <c r="BM93" s="15"/>
      <c r="CE93" s="15"/>
    </row>
    <row r="94" spans="1:156" x14ac:dyDescent="0.2">
      <c r="A94" s="63" t="s">
        <v>179</v>
      </c>
      <c r="B94" s="86" t="s">
        <v>180</v>
      </c>
      <c r="C94" s="55">
        <v>0</v>
      </c>
      <c r="D94" s="55">
        <v>0</v>
      </c>
      <c r="E94" s="64"/>
      <c r="F94" s="65"/>
      <c r="H94" s="4"/>
      <c r="I94" s="4"/>
      <c r="BK94" s="15"/>
      <c r="BL94" s="15"/>
      <c r="BM94" s="15"/>
      <c r="CE94" s="15"/>
    </row>
    <row r="95" spans="1:156" ht="38.25" x14ac:dyDescent="0.2">
      <c r="A95" s="63" t="s">
        <v>181</v>
      </c>
      <c r="B95" s="87" t="s">
        <v>172</v>
      </c>
      <c r="C95" s="68">
        <f t="shared" ref="C95:F95" si="23">C96+C99</f>
        <v>0</v>
      </c>
      <c r="D95" s="68">
        <f t="shared" si="23"/>
        <v>0</v>
      </c>
      <c r="E95" s="69">
        <f t="shared" si="23"/>
        <v>0</v>
      </c>
      <c r="F95" s="68">
        <f t="shared" si="23"/>
        <v>0</v>
      </c>
      <c r="H95" s="4"/>
      <c r="I95" s="4"/>
      <c r="BK95" s="15"/>
      <c r="BL95" s="15"/>
      <c r="BM95" s="15"/>
      <c r="CE95" s="15"/>
    </row>
    <row r="96" spans="1:156" x14ac:dyDescent="0.2">
      <c r="A96" s="63" t="s">
        <v>182</v>
      </c>
      <c r="B96" s="86" t="s">
        <v>178</v>
      </c>
      <c r="C96" s="68">
        <f t="shared" ref="C96:F96" si="24">C97+C98</f>
        <v>0</v>
      </c>
      <c r="D96" s="68">
        <f t="shared" si="24"/>
        <v>0</v>
      </c>
      <c r="E96" s="69">
        <f t="shared" si="24"/>
        <v>0</v>
      </c>
      <c r="F96" s="68">
        <f t="shared" si="24"/>
        <v>0</v>
      </c>
      <c r="H96" s="4"/>
      <c r="I96" s="4"/>
      <c r="BK96" s="15"/>
      <c r="BL96" s="15"/>
      <c r="BM96" s="15"/>
      <c r="CE96" s="15"/>
    </row>
    <row r="97" spans="1:83" x14ac:dyDescent="0.2">
      <c r="A97" s="63" t="s">
        <v>183</v>
      </c>
      <c r="B97" s="86" t="s">
        <v>184</v>
      </c>
      <c r="C97" s="55">
        <v>0</v>
      </c>
      <c r="D97" s="55">
        <v>0</v>
      </c>
      <c r="E97" s="64"/>
      <c r="F97" s="65"/>
      <c r="H97" s="4"/>
      <c r="I97" s="4"/>
      <c r="BK97" s="15"/>
      <c r="BL97" s="15"/>
      <c r="BM97" s="15"/>
      <c r="CE97" s="15"/>
    </row>
    <row r="98" spans="1:83" x14ac:dyDescent="0.2">
      <c r="A98" s="63" t="s">
        <v>185</v>
      </c>
      <c r="B98" s="86" t="s">
        <v>186</v>
      </c>
      <c r="C98" s="55">
        <v>0</v>
      </c>
      <c r="D98" s="55">
        <v>0</v>
      </c>
      <c r="E98" s="64"/>
      <c r="F98" s="65"/>
      <c r="H98" s="4"/>
      <c r="I98" s="4"/>
      <c r="BK98" s="15"/>
      <c r="BL98" s="15"/>
      <c r="BM98" s="15"/>
      <c r="CE98" s="15"/>
    </row>
    <row r="99" spans="1:83" x14ac:dyDescent="0.2">
      <c r="A99" s="63" t="s">
        <v>187</v>
      </c>
      <c r="B99" s="87" t="s">
        <v>516</v>
      </c>
      <c r="C99" s="68">
        <f t="shared" ref="C99:F99" si="25">C100+C101</f>
        <v>0</v>
      </c>
      <c r="D99" s="68">
        <f t="shared" si="25"/>
        <v>0</v>
      </c>
      <c r="E99" s="69">
        <f t="shared" si="25"/>
        <v>0</v>
      </c>
      <c r="F99" s="68">
        <f t="shared" si="25"/>
        <v>0</v>
      </c>
      <c r="H99" s="4"/>
      <c r="I99" s="4"/>
      <c r="BK99" s="15"/>
      <c r="BL99" s="15"/>
      <c r="BM99" s="15"/>
      <c r="CE99" s="15"/>
    </row>
    <row r="100" spans="1:83" x14ac:dyDescent="0.2">
      <c r="A100" s="63" t="s">
        <v>188</v>
      </c>
      <c r="B100" s="86" t="s">
        <v>184</v>
      </c>
      <c r="C100" s="55">
        <v>0</v>
      </c>
      <c r="D100" s="55">
        <v>0</v>
      </c>
      <c r="E100" s="64"/>
      <c r="F100" s="65"/>
      <c r="H100" s="4"/>
      <c r="I100" s="4"/>
      <c r="BK100" s="15"/>
      <c r="BL100" s="15"/>
      <c r="BM100" s="15"/>
      <c r="CE100" s="15"/>
    </row>
    <row r="101" spans="1:83" x14ac:dyDescent="0.2">
      <c r="A101" s="63" t="s">
        <v>189</v>
      </c>
      <c r="B101" s="86" t="s">
        <v>186</v>
      </c>
      <c r="C101" s="55">
        <v>0</v>
      </c>
      <c r="D101" s="55">
        <v>0</v>
      </c>
      <c r="E101" s="64"/>
      <c r="F101" s="65"/>
      <c r="H101" s="4"/>
      <c r="I101" s="4"/>
      <c r="BK101" s="15"/>
      <c r="BL101" s="15"/>
      <c r="BM101" s="15"/>
      <c r="CE101" s="15"/>
    </row>
    <row r="102" spans="1:83" ht="25.5" x14ac:dyDescent="0.2">
      <c r="A102" s="88" t="s">
        <v>190</v>
      </c>
      <c r="B102" s="89" t="s">
        <v>191</v>
      </c>
      <c r="C102" s="68">
        <f t="shared" ref="C102:F102" si="26">C103+C106</f>
        <v>0</v>
      </c>
      <c r="D102" s="68">
        <f t="shared" si="26"/>
        <v>0</v>
      </c>
      <c r="E102" s="69">
        <f t="shared" si="26"/>
        <v>0</v>
      </c>
      <c r="F102" s="68">
        <f t="shared" si="26"/>
        <v>0</v>
      </c>
      <c r="H102" s="4"/>
      <c r="I102" s="4"/>
      <c r="BK102" s="15"/>
      <c r="BL102" s="15"/>
      <c r="BM102" s="15"/>
      <c r="CE102" s="15"/>
    </row>
    <row r="103" spans="1:83" ht="38.25" x14ac:dyDescent="0.2">
      <c r="A103" s="63" t="s">
        <v>192</v>
      </c>
      <c r="B103" s="89" t="s">
        <v>172</v>
      </c>
      <c r="C103" s="68">
        <f t="shared" ref="C103:F103" si="27">C104+C105</f>
        <v>0</v>
      </c>
      <c r="D103" s="68">
        <f t="shared" si="27"/>
        <v>0</v>
      </c>
      <c r="E103" s="69">
        <f t="shared" si="27"/>
        <v>0</v>
      </c>
      <c r="F103" s="68">
        <f t="shared" si="27"/>
        <v>0</v>
      </c>
      <c r="H103" s="4"/>
      <c r="I103" s="4"/>
      <c r="BK103" s="15"/>
      <c r="BL103" s="15"/>
      <c r="BM103" s="15"/>
      <c r="CE103" s="15"/>
    </row>
    <row r="104" spans="1:83" x14ac:dyDescent="0.2">
      <c r="A104" s="63" t="s">
        <v>193</v>
      </c>
      <c r="B104" s="63" t="s">
        <v>194</v>
      </c>
      <c r="C104" s="68">
        <v>0</v>
      </c>
      <c r="D104" s="68">
        <v>0</v>
      </c>
      <c r="E104" s="69"/>
      <c r="F104" s="68"/>
      <c r="H104" s="4"/>
      <c r="I104" s="4"/>
      <c r="BK104" s="15"/>
      <c r="BL104" s="15"/>
      <c r="BM104" s="15"/>
      <c r="CE104" s="15"/>
    </row>
    <row r="105" spans="1:83" ht="26.25" customHeight="1" x14ac:dyDescent="0.2">
      <c r="A105" s="63" t="s">
        <v>195</v>
      </c>
      <c r="B105" s="63" t="s">
        <v>196</v>
      </c>
      <c r="C105" s="68">
        <v>0</v>
      </c>
      <c r="D105" s="68">
        <v>0</v>
      </c>
      <c r="E105" s="69"/>
      <c r="F105" s="68"/>
      <c r="H105" s="4"/>
      <c r="I105" s="4"/>
      <c r="BK105" s="15"/>
      <c r="BL105" s="15"/>
      <c r="BM105" s="15"/>
      <c r="CE105" s="15"/>
    </row>
    <row r="106" spans="1:83" x14ac:dyDescent="0.2">
      <c r="A106" s="90"/>
      <c r="B106" s="91" t="s">
        <v>197</v>
      </c>
      <c r="C106" s="68">
        <f t="shared" ref="C106:F108" si="28">C107</f>
        <v>0</v>
      </c>
      <c r="D106" s="68">
        <f t="shared" si="28"/>
        <v>0</v>
      </c>
      <c r="E106" s="69">
        <f t="shared" si="28"/>
        <v>0</v>
      </c>
      <c r="F106" s="68">
        <f t="shared" si="28"/>
        <v>0</v>
      </c>
      <c r="H106" s="4"/>
      <c r="I106" s="4"/>
      <c r="BK106" s="15"/>
      <c r="BL106" s="15"/>
      <c r="BM106" s="15"/>
      <c r="CE106" s="15"/>
    </row>
    <row r="107" spans="1:83" x14ac:dyDescent="0.2">
      <c r="A107" s="63" t="s">
        <v>198</v>
      </c>
      <c r="B107" s="91" t="s">
        <v>199</v>
      </c>
      <c r="C107" s="68">
        <f t="shared" si="28"/>
        <v>0</v>
      </c>
      <c r="D107" s="68">
        <f t="shared" si="28"/>
        <v>0</v>
      </c>
      <c r="E107" s="69">
        <f t="shared" si="28"/>
        <v>0</v>
      </c>
      <c r="F107" s="68">
        <f t="shared" si="28"/>
        <v>0</v>
      </c>
      <c r="H107" s="4"/>
      <c r="I107" s="4"/>
      <c r="BK107" s="15"/>
      <c r="BL107" s="15"/>
      <c r="BM107" s="15"/>
      <c r="CE107" s="15"/>
    </row>
    <row r="108" spans="1:83" ht="25.5" x14ac:dyDescent="0.2">
      <c r="A108" s="63" t="s">
        <v>200</v>
      </c>
      <c r="B108" s="91" t="s">
        <v>201</v>
      </c>
      <c r="C108" s="68">
        <f t="shared" si="28"/>
        <v>0</v>
      </c>
      <c r="D108" s="68">
        <f t="shared" si="28"/>
        <v>0</v>
      </c>
      <c r="E108" s="69">
        <f t="shared" si="28"/>
        <v>0</v>
      </c>
      <c r="F108" s="68">
        <f t="shared" si="28"/>
        <v>0</v>
      </c>
      <c r="H108" s="4"/>
      <c r="I108" s="4"/>
      <c r="BK108" s="15"/>
      <c r="BL108" s="15"/>
      <c r="BM108" s="15"/>
      <c r="CE108" s="15"/>
    </row>
    <row r="109" spans="1:83" x14ac:dyDescent="0.2">
      <c r="A109" s="63" t="s">
        <v>202</v>
      </c>
      <c r="B109" s="92" t="s">
        <v>203</v>
      </c>
      <c r="C109" s="55">
        <v>0</v>
      </c>
      <c r="D109" s="55">
        <v>0</v>
      </c>
      <c r="E109" s="64"/>
      <c r="F109" s="68"/>
      <c r="H109" s="4"/>
      <c r="I109" s="4"/>
      <c r="CE109" s="15"/>
    </row>
    <row r="110" spans="1:83" ht="12" customHeight="1" x14ac:dyDescent="0.2">
      <c r="A110" s="89" t="s">
        <v>204</v>
      </c>
      <c r="B110" s="89" t="s">
        <v>205</v>
      </c>
      <c r="C110" s="68">
        <f t="shared" ref="C110:F110" si="29">C111</f>
        <v>0</v>
      </c>
      <c r="D110" s="68">
        <f t="shared" si="29"/>
        <v>0</v>
      </c>
      <c r="E110" s="69">
        <f t="shared" si="29"/>
        <v>-464113</v>
      </c>
      <c r="F110" s="68">
        <f t="shared" si="29"/>
        <v>1429664</v>
      </c>
      <c r="H110" s="4"/>
      <c r="I110" s="4"/>
      <c r="CE110" s="15"/>
    </row>
    <row r="111" spans="1:83" ht="25.5" x14ac:dyDescent="0.2">
      <c r="A111" s="63" t="s">
        <v>206</v>
      </c>
      <c r="B111" s="63" t="s">
        <v>207</v>
      </c>
      <c r="C111" s="55">
        <v>0</v>
      </c>
      <c r="D111" s="55">
        <v>0</v>
      </c>
      <c r="E111" s="64">
        <v>-464113</v>
      </c>
      <c r="F111" s="65">
        <v>1429664</v>
      </c>
      <c r="H111" s="4"/>
      <c r="I111" s="4"/>
      <c r="CE111" s="15"/>
    </row>
    <row r="112" spans="1:83" x14ac:dyDescent="0.2">
      <c r="CE112" s="15"/>
    </row>
    <row r="113" spans="2:83" x14ac:dyDescent="0.2">
      <c r="CE113" s="15"/>
    </row>
    <row r="114" spans="2:83" x14ac:dyDescent="0.2">
      <c r="B114" s="38" t="s">
        <v>532</v>
      </c>
      <c r="C114" s="39"/>
      <c r="D114" s="39" t="s">
        <v>533</v>
      </c>
      <c r="E114" s="40"/>
      <c r="CE114" s="15"/>
    </row>
    <row r="115" spans="2:83" x14ac:dyDescent="0.2">
      <c r="B115" s="38"/>
      <c r="C115" s="39"/>
      <c r="D115" s="39"/>
      <c r="E115" s="40"/>
      <c r="CE115" s="15"/>
    </row>
    <row r="116" spans="2:83" x14ac:dyDescent="0.2">
      <c r="CE116" s="15"/>
    </row>
    <row r="117" spans="2:83" x14ac:dyDescent="0.2">
      <c r="CE117" s="15"/>
    </row>
    <row r="118" spans="2:83" x14ac:dyDescent="0.2">
      <c r="CE118" s="15"/>
    </row>
    <row r="119" spans="2:83" x14ac:dyDescent="0.2">
      <c r="CE119" s="15"/>
    </row>
    <row r="120" spans="2:83" x14ac:dyDescent="0.2">
      <c r="CE120" s="15"/>
    </row>
    <row r="121" spans="2:83" x14ac:dyDescent="0.2">
      <c r="CE121" s="15"/>
    </row>
    <row r="122" spans="2:83" x14ac:dyDescent="0.2">
      <c r="CE122" s="15"/>
    </row>
    <row r="123" spans="2:83" x14ac:dyDescent="0.2">
      <c r="CE123" s="15"/>
    </row>
    <row r="124" spans="2:83" x14ac:dyDescent="0.2">
      <c r="CE124" s="15"/>
    </row>
    <row r="125" spans="2:83" x14ac:dyDescent="0.2">
      <c r="CE125" s="15"/>
    </row>
    <row r="126" spans="2:83" x14ac:dyDescent="0.2">
      <c r="CE126" s="15"/>
    </row>
    <row r="127" spans="2:83" x14ac:dyDescent="0.2">
      <c r="CE127" s="15"/>
    </row>
    <row r="128" spans="2:83" x14ac:dyDescent="0.2">
      <c r="CE128" s="15"/>
    </row>
    <row r="129" spans="83:83" x14ac:dyDescent="0.2">
      <c r="CE129" s="15"/>
    </row>
    <row r="130" spans="83:83" x14ac:dyDescent="0.2">
      <c r="CE130" s="15"/>
    </row>
    <row r="131" spans="83:83" x14ac:dyDescent="0.2">
      <c r="CE131" s="15"/>
    </row>
    <row r="132" spans="83:83" x14ac:dyDescent="0.2">
      <c r="CE132" s="15"/>
    </row>
    <row r="133" spans="83:83" x14ac:dyDescent="0.2">
      <c r="CE133" s="15"/>
    </row>
    <row r="134" spans="83:83" x14ac:dyDescent="0.2">
      <c r="CE134" s="15"/>
    </row>
    <row r="135" spans="83:83" x14ac:dyDescent="0.2">
      <c r="CE135" s="15"/>
    </row>
    <row r="136" spans="83:83" x14ac:dyDescent="0.2">
      <c r="CE136" s="15"/>
    </row>
    <row r="137" spans="83:83" x14ac:dyDescent="0.2">
      <c r="CE137" s="15"/>
    </row>
    <row r="138" spans="83:83" x14ac:dyDescent="0.2">
      <c r="CE138" s="15"/>
    </row>
    <row r="139" spans="83:83" x14ac:dyDescent="0.2">
      <c r="CE139" s="15"/>
    </row>
    <row r="140" spans="83:83" x14ac:dyDescent="0.2">
      <c r="CE140" s="15"/>
    </row>
    <row r="141" spans="83:83" x14ac:dyDescent="0.2">
      <c r="CE141" s="15"/>
    </row>
    <row r="142" spans="83:83" x14ac:dyDescent="0.2">
      <c r="CE142" s="15"/>
    </row>
    <row r="143" spans="83:83" x14ac:dyDescent="0.2">
      <c r="CE143" s="15"/>
    </row>
    <row r="144" spans="83:83" x14ac:dyDescent="0.2">
      <c r="CE144" s="15"/>
    </row>
    <row r="145" spans="1:83" s="6" customFormat="1" x14ac:dyDescent="0.2">
      <c r="A145" s="16"/>
      <c r="B145" s="9"/>
      <c r="C145" s="17"/>
      <c r="D145" s="17"/>
      <c r="E145" s="35"/>
      <c r="F145" s="9"/>
      <c r="CE145" s="15"/>
    </row>
    <row r="146" spans="1:83" s="6" customFormat="1" x14ac:dyDescent="0.2">
      <c r="A146" s="16"/>
      <c r="B146" s="9"/>
      <c r="C146" s="17"/>
      <c r="D146" s="17"/>
      <c r="E146" s="35"/>
      <c r="F146" s="9"/>
      <c r="CE146" s="15"/>
    </row>
    <row r="147" spans="1:83" s="6" customFormat="1" x14ac:dyDescent="0.2">
      <c r="A147" s="16"/>
      <c r="B147" s="9"/>
      <c r="C147" s="17"/>
      <c r="D147" s="17"/>
      <c r="E147" s="35"/>
      <c r="F147" s="9"/>
      <c r="CE147" s="15"/>
    </row>
    <row r="148" spans="1:83" s="6" customFormat="1" x14ac:dyDescent="0.2">
      <c r="A148" s="16"/>
      <c r="B148" s="9"/>
      <c r="C148" s="17"/>
      <c r="D148" s="17"/>
      <c r="E148" s="35"/>
      <c r="F148" s="9"/>
      <c r="CE148" s="15"/>
    </row>
    <row r="149" spans="1:83" s="6" customFormat="1" x14ac:dyDescent="0.2">
      <c r="A149" s="16"/>
      <c r="B149" s="9"/>
      <c r="C149" s="17"/>
      <c r="D149" s="17"/>
      <c r="E149" s="35"/>
      <c r="F149" s="9"/>
      <c r="CE149" s="15"/>
    </row>
    <row r="150" spans="1:83" s="6" customFormat="1" x14ac:dyDescent="0.2">
      <c r="A150" s="16"/>
      <c r="B150" s="9"/>
      <c r="C150" s="17"/>
      <c r="D150" s="17"/>
      <c r="E150" s="35"/>
      <c r="F150" s="9"/>
      <c r="CE150" s="15"/>
    </row>
    <row r="151" spans="1:83" s="6" customFormat="1" x14ac:dyDescent="0.2">
      <c r="A151" s="16"/>
      <c r="B151" s="9"/>
      <c r="C151" s="17"/>
      <c r="D151" s="17"/>
      <c r="E151" s="35"/>
      <c r="F151" s="9"/>
      <c r="CE151" s="15"/>
    </row>
    <row r="152" spans="1:83" s="6" customFormat="1" x14ac:dyDescent="0.2">
      <c r="A152" s="16"/>
      <c r="B152" s="9"/>
      <c r="C152" s="17"/>
      <c r="D152" s="17"/>
      <c r="E152" s="35"/>
      <c r="F152" s="9"/>
      <c r="CE152" s="15"/>
    </row>
    <row r="153" spans="1:83" s="6" customFormat="1" x14ac:dyDescent="0.2">
      <c r="A153" s="16"/>
      <c r="B153" s="9"/>
      <c r="C153" s="17"/>
      <c r="D153" s="17"/>
      <c r="E153" s="35"/>
      <c r="F153" s="9"/>
      <c r="CE153" s="15"/>
    </row>
    <row r="154" spans="1:83" s="6" customFormat="1" x14ac:dyDescent="0.2">
      <c r="A154" s="16"/>
      <c r="B154" s="9"/>
      <c r="C154" s="17"/>
      <c r="D154" s="17"/>
      <c r="E154" s="35"/>
      <c r="F154" s="9"/>
      <c r="CE154" s="15"/>
    </row>
    <row r="155" spans="1:83" s="6" customFormat="1" x14ac:dyDescent="0.2">
      <c r="A155" s="16"/>
      <c r="B155" s="9"/>
      <c r="C155" s="17"/>
      <c r="D155" s="17"/>
      <c r="E155" s="35"/>
      <c r="F155" s="9"/>
      <c r="CE155" s="15"/>
    </row>
    <row r="156" spans="1:83" s="6" customFormat="1" x14ac:dyDescent="0.2">
      <c r="A156" s="16"/>
      <c r="B156" s="9"/>
      <c r="C156" s="17"/>
      <c r="D156" s="17"/>
      <c r="E156" s="35"/>
      <c r="F156" s="9"/>
      <c r="CE156" s="15"/>
    </row>
  </sheetData>
  <protectedRanges>
    <protectedRange sqref="E82:F83 C24:F24 C56:F56 E30:F51 E63:F63 E87:F89 C58:F58 C66:F67 C81:F81 E94:F94 E97:F98 E100:F101 E55:F55 E25:F27 E17:F23 E71:F80" name="Zonă1" securityDescriptor="O:WDG:WDD:(A;;CC;;;AN)(A;;CC;;;AU)(A;;CC;;;WD)"/>
  </protectedRanges>
  <mergeCells count="30">
    <mergeCell ref="AX4:BB4"/>
    <mergeCell ref="G4:I4"/>
    <mergeCell ref="J4:N4"/>
    <mergeCell ref="O4:S4"/>
    <mergeCell ref="T4:X4"/>
    <mergeCell ref="Y4:AC4"/>
    <mergeCell ref="AD4:AH4"/>
    <mergeCell ref="AI4:AM4"/>
    <mergeCell ref="AN4:AR4"/>
    <mergeCell ref="AS4:AW4"/>
    <mergeCell ref="DF4:DJ4"/>
    <mergeCell ref="BC4:BG4"/>
    <mergeCell ref="BH4:BL4"/>
    <mergeCell ref="BM4:BQ4"/>
    <mergeCell ref="BR4:BV4"/>
    <mergeCell ref="BW4:CA4"/>
    <mergeCell ref="CB4:CF4"/>
    <mergeCell ref="CG4:CK4"/>
    <mergeCell ref="CL4:CP4"/>
    <mergeCell ref="CQ4:CU4"/>
    <mergeCell ref="CV4:CZ4"/>
    <mergeCell ref="DA4:DE4"/>
    <mergeCell ref="EO4:ES4"/>
    <mergeCell ref="ET4:EX4"/>
    <mergeCell ref="DK4:DO4"/>
    <mergeCell ref="DP4:DT4"/>
    <mergeCell ref="DU4:DY4"/>
    <mergeCell ref="DZ4:ED4"/>
    <mergeCell ref="EE4:EI4"/>
    <mergeCell ref="EJ4:EN4"/>
  </mergeCells>
  <pageMargins left="0.5" right="0" top="1" bottom="1" header="0.5" footer="0.5"/>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00CC"/>
  </sheetPr>
  <dimension ref="A1:IJ308"/>
  <sheetViews>
    <sheetView tabSelected="1" zoomScale="90" zoomScaleNormal="90" workbookViewId="0">
      <pane xSplit="3" ySplit="6" topLeftCell="D271" activePane="bottomRight" state="frozen"/>
      <selection activeCell="G7" sqref="G7:H290"/>
      <selection pane="topRight" activeCell="G7" sqref="G7:H290"/>
      <selection pane="bottomLeft" activeCell="G7" sqref="G7:H290"/>
      <selection pane="bottomRight" activeCell="E312" sqref="E312"/>
    </sheetView>
  </sheetViews>
  <sheetFormatPr defaultRowHeight="15" x14ac:dyDescent="0.3"/>
  <cols>
    <col min="1" max="1" width="14.42578125" style="18" customWidth="1"/>
    <col min="2" max="2" width="70" style="20" customWidth="1"/>
    <col min="3" max="3" width="1.28515625" style="20" hidden="1" customWidth="1"/>
    <col min="4" max="4" width="15.85546875" style="20" customWidth="1"/>
    <col min="5" max="5" width="17.140625" style="20" customWidth="1"/>
    <col min="6" max="6" width="15.7109375" style="20" bestFit="1" customWidth="1"/>
    <col min="7" max="7" width="15.42578125" style="20" bestFit="1" customWidth="1"/>
    <col min="8" max="8" width="15.42578125" style="20" customWidth="1"/>
    <col min="9" max="9" width="17.28515625" style="21" customWidth="1"/>
    <col min="10" max="16384" width="9.140625" style="21"/>
  </cols>
  <sheetData>
    <row r="1" spans="1:9" ht="20.25" x14ac:dyDescent="0.35">
      <c r="B1" s="33" t="s">
        <v>518</v>
      </c>
      <c r="C1" s="19"/>
    </row>
    <row r="2" spans="1:9" x14ac:dyDescent="0.3">
      <c r="B2" s="19"/>
      <c r="C2" s="19"/>
    </row>
    <row r="3" spans="1:9" x14ac:dyDescent="0.3">
      <c r="B3" s="19"/>
      <c r="C3" s="19"/>
      <c r="D3" s="22"/>
    </row>
    <row r="4" spans="1:9" x14ac:dyDescent="0.3">
      <c r="A4" s="41" t="s">
        <v>534</v>
      </c>
      <c r="D4" s="23"/>
      <c r="E4" s="23"/>
      <c r="F4" s="24"/>
      <c r="G4" s="25"/>
      <c r="H4" s="26" t="s">
        <v>0</v>
      </c>
    </row>
    <row r="5" spans="1:9" s="27" customFormat="1" ht="60" x14ac:dyDescent="0.2">
      <c r="A5" s="94"/>
      <c r="B5" s="95" t="s">
        <v>2</v>
      </c>
      <c r="C5" s="95"/>
      <c r="D5" s="95" t="s">
        <v>208</v>
      </c>
      <c r="E5" s="96" t="s">
        <v>209</v>
      </c>
      <c r="F5" s="96" t="s">
        <v>210</v>
      </c>
      <c r="G5" s="95" t="s">
        <v>211</v>
      </c>
      <c r="H5" s="95" t="s">
        <v>212</v>
      </c>
    </row>
    <row r="6" spans="1:9" x14ac:dyDescent="0.3">
      <c r="A6" s="97"/>
      <c r="B6" s="98" t="s">
        <v>213</v>
      </c>
      <c r="C6" s="98"/>
      <c r="D6" s="99"/>
      <c r="E6" s="99"/>
      <c r="F6" s="99"/>
      <c r="G6" s="99"/>
      <c r="H6" s="99"/>
    </row>
    <row r="7" spans="1:9" s="28" customFormat="1" ht="16.5" customHeight="1" x14ac:dyDescent="0.3">
      <c r="A7" s="100" t="s">
        <v>214</v>
      </c>
      <c r="B7" s="101" t="s">
        <v>215</v>
      </c>
      <c r="C7" s="102">
        <f t="shared" ref="C7:H7" si="0">+C8+C16</f>
        <v>0</v>
      </c>
      <c r="D7" s="102">
        <f t="shared" si="0"/>
        <v>1378868270</v>
      </c>
      <c r="E7" s="102">
        <f t="shared" si="0"/>
        <v>1330057500</v>
      </c>
      <c r="F7" s="102">
        <f t="shared" si="0"/>
        <v>1330057500</v>
      </c>
      <c r="G7" s="102">
        <f t="shared" si="0"/>
        <v>1326426483</v>
      </c>
      <c r="H7" s="102">
        <f t="shared" si="0"/>
        <v>104641004</v>
      </c>
      <c r="I7" s="93"/>
    </row>
    <row r="8" spans="1:9" s="28" customFormat="1" x14ac:dyDescent="0.3">
      <c r="A8" s="100" t="s">
        <v>216</v>
      </c>
      <c r="B8" s="103" t="s">
        <v>217</v>
      </c>
      <c r="C8" s="104">
        <f>+C9+C10+C13+C11+C12+C15+C258+C14</f>
        <v>0</v>
      </c>
      <c r="D8" s="104">
        <f t="shared" ref="D8:H8" si="1">+D9+D10+D13+D11+D12+D15+D258+D14</f>
        <v>1378778270</v>
      </c>
      <c r="E8" s="104">
        <f t="shared" si="1"/>
        <v>1329967500</v>
      </c>
      <c r="F8" s="104">
        <f t="shared" si="1"/>
        <v>1329967500</v>
      </c>
      <c r="G8" s="104">
        <f t="shared" si="1"/>
        <v>1326336611</v>
      </c>
      <c r="H8" s="104">
        <f t="shared" si="1"/>
        <v>104641004</v>
      </c>
      <c r="I8" s="93"/>
    </row>
    <row r="9" spans="1:9" s="28" customFormat="1" x14ac:dyDescent="0.3">
      <c r="A9" s="100" t="s">
        <v>218</v>
      </c>
      <c r="B9" s="103" t="s">
        <v>219</v>
      </c>
      <c r="C9" s="104">
        <f t="shared" ref="C9:H9" si="2">+C23</f>
        <v>0</v>
      </c>
      <c r="D9" s="104">
        <f t="shared" si="2"/>
        <v>6719010</v>
      </c>
      <c r="E9" s="104">
        <f t="shared" si="2"/>
        <v>6719010</v>
      </c>
      <c r="F9" s="104">
        <f t="shared" si="2"/>
        <v>6719010</v>
      </c>
      <c r="G9" s="104">
        <f t="shared" si="2"/>
        <v>6690650</v>
      </c>
      <c r="H9" s="104">
        <f t="shared" si="2"/>
        <v>551713</v>
      </c>
      <c r="I9" s="93"/>
    </row>
    <row r="10" spans="1:9" s="28" customFormat="1" ht="16.5" customHeight="1" x14ac:dyDescent="0.3">
      <c r="A10" s="100" t="s">
        <v>220</v>
      </c>
      <c r="B10" s="103" t="s">
        <v>221</v>
      </c>
      <c r="C10" s="104">
        <f>+C43</f>
        <v>0</v>
      </c>
      <c r="D10" s="104">
        <f t="shared" ref="D10:H10" si="3">+D43</f>
        <v>998191700</v>
      </c>
      <c r="E10" s="104">
        <f t="shared" si="3"/>
        <v>949380930</v>
      </c>
      <c r="F10" s="104">
        <f t="shared" si="3"/>
        <v>949380930</v>
      </c>
      <c r="G10" s="104">
        <f t="shared" si="3"/>
        <v>947550831</v>
      </c>
      <c r="H10" s="104">
        <f t="shared" si="3"/>
        <v>77326123</v>
      </c>
      <c r="I10" s="93"/>
    </row>
    <row r="11" spans="1:9" s="28" customFormat="1" x14ac:dyDescent="0.3">
      <c r="A11" s="100" t="s">
        <v>222</v>
      </c>
      <c r="B11" s="103" t="s">
        <v>223</v>
      </c>
      <c r="C11" s="104">
        <f>+C71</f>
        <v>0</v>
      </c>
      <c r="D11" s="104">
        <f t="shared" ref="D11:H11" si="4">+D71</f>
        <v>0</v>
      </c>
      <c r="E11" s="104">
        <f t="shared" si="4"/>
        <v>0</v>
      </c>
      <c r="F11" s="104">
        <f t="shared" si="4"/>
        <v>0</v>
      </c>
      <c r="G11" s="104">
        <f t="shared" si="4"/>
        <v>0</v>
      </c>
      <c r="H11" s="104">
        <f t="shared" si="4"/>
        <v>0</v>
      </c>
      <c r="I11" s="93"/>
    </row>
    <row r="12" spans="1:9" s="28" customFormat="1" ht="30" x14ac:dyDescent="0.3">
      <c r="A12" s="100" t="s">
        <v>224</v>
      </c>
      <c r="B12" s="103" t="s">
        <v>225</v>
      </c>
      <c r="C12" s="104">
        <f>C259</f>
        <v>0</v>
      </c>
      <c r="D12" s="104">
        <f t="shared" ref="D12:H12" si="5">D259</f>
        <v>311974430</v>
      </c>
      <c r="E12" s="104">
        <f t="shared" si="5"/>
        <v>311974430</v>
      </c>
      <c r="F12" s="104">
        <f t="shared" si="5"/>
        <v>311974430</v>
      </c>
      <c r="G12" s="104">
        <f t="shared" si="5"/>
        <v>311969490</v>
      </c>
      <c r="H12" s="104">
        <f t="shared" si="5"/>
        <v>26948805</v>
      </c>
      <c r="I12" s="93"/>
    </row>
    <row r="13" spans="1:9" s="28" customFormat="1" ht="16.5" customHeight="1" x14ac:dyDescent="0.3">
      <c r="A13" s="100" t="s">
        <v>226</v>
      </c>
      <c r="B13" s="103" t="s">
        <v>227</v>
      </c>
      <c r="C13" s="104">
        <f>C278</f>
        <v>0</v>
      </c>
      <c r="D13" s="104">
        <f t="shared" ref="D13:H13" si="6">D278</f>
        <v>61807760</v>
      </c>
      <c r="E13" s="104">
        <f t="shared" si="6"/>
        <v>61807760</v>
      </c>
      <c r="F13" s="104">
        <f t="shared" si="6"/>
        <v>61807760</v>
      </c>
      <c r="G13" s="104">
        <f t="shared" si="6"/>
        <v>61662239</v>
      </c>
      <c r="H13" s="104">
        <f t="shared" si="6"/>
        <v>351898</v>
      </c>
      <c r="I13" s="93"/>
    </row>
    <row r="14" spans="1:9" s="28" customFormat="1" ht="30" x14ac:dyDescent="0.3">
      <c r="A14" s="100" t="s">
        <v>228</v>
      </c>
      <c r="B14" s="103" t="s">
        <v>229</v>
      </c>
      <c r="C14" s="104">
        <f>C287</f>
        <v>0</v>
      </c>
      <c r="D14" s="104">
        <f t="shared" ref="D14:H14" si="7">D287</f>
        <v>0</v>
      </c>
      <c r="E14" s="104">
        <f t="shared" si="7"/>
        <v>0</v>
      </c>
      <c r="F14" s="104">
        <f t="shared" si="7"/>
        <v>0</v>
      </c>
      <c r="G14" s="104">
        <f t="shared" si="7"/>
        <v>0</v>
      </c>
      <c r="H14" s="104">
        <f t="shared" si="7"/>
        <v>0</v>
      </c>
      <c r="I14" s="93"/>
    </row>
    <row r="15" spans="1:9" s="28" customFormat="1" ht="16.5" customHeight="1" x14ac:dyDescent="0.3">
      <c r="A15" s="100" t="s">
        <v>230</v>
      </c>
      <c r="B15" s="103" t="s">
        <v>231</v>
      </c>
      <c r="C15" s="104">
        <f>C74</f>
        <v>0</v>
      </c>
      <c r="D15" s="104">
        <f t="shared" ref="D15:H15" si="8">D74</f>
        <v>85370</v>
      </c>
      <c r="E15" s="104">
        <f t="shared" si="8"/>
        <v>85370</v>
      </c>
      <c r="F15" s="104">
        <f t="shared" si="8"/>
        <v>85370</v>
      </c>
      <c r="G15" s="104">
        <f t="shared" si="8"/>
        <v>85362</v>
      </c>
      <c r="H15" s="104">
        <f t="shared" si="8"/>
        <v>8184</v>
      </c>
      <c r="I15" s="93"/>
    </row>
    <row r="16" spans="1:9" s="28" customFormat="1" ht="16.5" customHeight="1" x14ac:dyDescent="0.3">
      <c r="A16" s="100" t="s">
        <v>232</v>
      </c>
      <c r="B16" s="103" t="s">
        <v>233</v>
      </c>
      <c r="C16" s="104">
        <f>C77</f>
        <v>0</v>
      </c>
      <c r="D16" s="104">
        <f t="shared" ref="D16:H16" si="9">D77</f>
        <v>90000</v>
      </c>
      <c r="E16" s="104">
        <f t="shared" si="9"/>
        <v>90000</v>
      </c>
      <c r="F16" s="104">
        <f t="shared" si="9"/>
        <v>90000</v>
      </c>
      <c r="G16" s="104">
        <f t="shared" si="9"/>
        <v>89872</v>
      </c>
      <c r="H16" s="104">
        <f t="shared" si="9"/>
        <v>0</v>
      </c>
      <c r="I16" s="93"/>
    </row>
    <row r="17" spans="1:237" s="28" customFormat="1" x14ac:dyDescent="0.3">
      <c r="A17" s="100" t="s">
        <v>234</v>
      </c>
      <c r="B17" s="103" t="s">
        <v>235</v>
      </c>
      <c r="C17" s="104">
        <f>C78</f>
        <v>0</v>
      </c>
      <c r="D17" s="104">
        <f t="shared" ref="D17:H17" si="10">D78</f>
        <v>90000</v>
      </c>
      <c r="E17" s="104">
        <f t="shared" si="10"/>
        <v>90000</v>
      </c>
      <c r="F17" s="104">
        <f t="shared" si="10"/>
        <v>90000</v>
      </c>
      <c r="G17" s="104">
        <f t="shared" si="10"/>
        <v>89872</v>
      </c>
      <c r="H17" s="104">
        <f t="shared" si="10"/>
        <v>0</v>
      </c>
      <c r="I17" s="93"/>
    </row>
    <row r="18" spans="1:237" s="28" customFormat="1" ht="30" x14ac:dyDescent="0.3">
      <c r="A18" s="100" t="s">
        <v>236</v>
      </c>
      <c r="B18" s="103" t="s">
        <v>237</v>
      </c>
      <c r="C18" s="104">
        <f>C258+C286</f>
        <v>0</v>
      </c>
      <c r="D18" s="104">
        <f t="shared" ref="D18:H18" si="11">D258+D286</f>
        <v>0</v>
      </c>
      <c r="E18" s="104">
        <f t="shared" si="11"/>
        <v>0</v>
      </c>
      <c r="F18" s="104">
        <f t="shared" si="11"/>
        <v>0</v>
      </c>
      <c r="G18" s="104">
        <f t="shared" si="11"/>
        <v>-1766969</v>
      </c>
      <c r="H18" s="104">
        <f t="shared" si="11"/>
        <v>-593371</v>
      </c>
      <c r="I18" s="93"/>
    </row>
    <row r="19" spans="1:237" s="28" customFormat="1" ht="16.5" customHeight="1" x14ac:dyDescent="0.3">
      <c r="A19" s="100" t="s">
        <v>238</v>
      </c>
      <c r="B19" s="103" t="s">
        <v>239</v>
      </c>
      <c r="C19" s="104">
        <f t="shared" ref="C19:H19" si="12">+C20+C16</f>
        <v>0</v>
      </c>
      <c r="D19" s="104">
        <f t="shared" si="12"/>
        <v>1378868270</v>
      </c>
      <c r="E19" s="104">
        <f t="shared" si="12"/>
        <v>1330057500</v>
      </c>
      <c r="F19" s="104">
        <f t="shared" si="12"/>
        <v>1330057500</v>
      </c>
      <c r="G19" s="104">
        <f t="shared" si="12"/>
        <v>1326426483</v>
      </c>
      <c r="H19" s="104">
        <f t="shared" si="12"/>
        <v>104641004</v>
      </c>
      <c r="I19" s="93"/>
    </row>
    <row r="20" spans="1:237" s="28" customFormat="1" x14ac:dyDescent="0.3">
      <c r="A20" s="100" t="s">
        <v>240</v>
      </c>
      <c r="B20" s="103" t="s">
        <v>217</v>
      </c>
      <c r="C20" s="104">
        <f>C9+C10+C11+C12+C13+C15+C258+C14</f>
        <v>0</v>
      </c>
      <c r="D20" s="104">
        <f t="shared" ref="D20:H20" si="13">D9+D10+D11+D12+D13+D15+D258+D14</f>
        <v>1378778270</v>
      </c>
      <c r="E20" s="104">
        <f t="shared" si="13"/>
        <v>1329967500</v>
      </c>
      <c r="F20" s="104">
        <f t="shared" si="13"/>
        <v>1329967500</v>
      </c>
      <c r="G20" s="104">
        <f t="shared" si="13"/>
        <v>1326336611</v>
      </c>
      <c r="H20" s="104">
        <f t="shared" si="13"/>
        <v>104641004</v>
      </c>
      <c r="I20" s="93"/>
    </row>
    <row r="21" spans="1:237" s="28" customFormat="1" ht="16.5" customHeight="1" x14ac:dyDescent="0.3">
      <c r="A21" s="105" t="s">
        <v>241</v>
      </c>
      <c r="B21" s="103" t="s">
        <v>242</v>
      </c>
      <c r="C21" s="104">
        <f>+C22+C77+C258</f>
        <v>0</v>
      </c>
      <c r="D21" s="104">
        <f t="shared" ref="D21:H21" si="14">+D22+D77+D258</f>
        <v>1317060510</v>
      </c>
      <c r="E21" s="104">
        <f t="shared" si="14"/>
        <v>1268249740</v>
      </c>
      <c r="F21" s="104">
        <f t="shared" si="14"/>
        <v>1268249740</v>
      </c>
      <c r="G21" s="104">
        <f t="shared" si="14"/>
        <v>1264764244</v>
      </c>
      <c r="H21" s="104">
        <f t="shared" si="14"/>
        <v>104289106</v>
      </c>
      <c r="I21" s="93"/>
    </row>
    <row r="22" spans="1:237" s="28" customFormat="1" ht="16.5" customHeight="1" x14ac:dyDescent="0.3">
      <c r="A22" s="100" t="s">
        <v>243</v>
      </c>
      <c r="B22" s="103" t="s">
        <v>217</v>
      </c>
      <c r="C22" s="104">
        <f>+C23+C43+C71+C259+C74+C287</f>
        <v>0</v>
      </c>
      <c r="D22" s="104">
        <f t="shared" ref="D22:H22" si="15">+D23+D43+D71+D259+D74+D287</f>
        <v>1316970510</v>
      </c>
      <c r="E22" s="104">
        <f t="shared" si="15"/>
        <v>1268159740</v>
      </c>
      <c r="F22" s="104">
        <f t="shared" si="15"/>
        <v>1268159740</v>
      </c>
      <c r="G22" s="104">
        <f t="shared" si="15"/>
        <v>1266296333</v>
      </c>
      <c r="H22" s="104">
        <f t="shared" si="15"/>
        <v>104834825</v>
      </c>
      <c r="I22" s="93"/>
    </row>
    <row r="23" spans="1:237" s="28" customFormat="1" x14ac:dyDescent="0.3">
      <c r="A23" s="100" t="s">
        <v>244</v>
      </c>
      <c r="B23" s="103" t="s">
        <v>219</v>
      </c>
      <c r="C23" s="104">
        <f t="shared" ref="C23:H23" si="16">+C24+C36+C34</f>
        <v>0</v>
      </c>
      <c r="D23" s="104">
        <f t="shared" si="16"/>
        <v>6719010</v>
      </c>
      <c r="E23" s="104">
        <f t="shared" si="16"/>
        <v>6719010</v>
      </c>
      <c r="F23" s="104">
        <f t="shared" si="16"/>
        <v>6719010</v>
      </c>
      <c r="G23" s="104">
        <f t="shared" si="16"/>
        <v>6690650</v>
      </c>
      <c r="H23" s="104">
        <f t="shared" si="16"/>
        <v>551713</v>
      </c>
      <c r="I23" s="93"/>
    </row>
    <row r="24" spans="1:237" s="28" customFormat="1" ht="16.5" customHeight="1" x14ac:dyDescent="0.3">
      <c r="A24" s="100" t="s">
        <v>245</v>
      </c>
      <c r="B24" s="103" t="s">
        <v>246</v>
      </c>
      <c r="C24" s="104">
        <f t="shared" ref="C24:H24" si="17">C25+C28+C29+C30+C32+C26+C27+C31</f>
        <v>0</v>
      </c>
      <c r="D24" s="104">
        <f t="shared" si="17"/>
        <v>6474080</v>
      </c>
      <c r="E24" s="104">
        <f t="shared" si="17"/>
        <v>6474080</v>
      </c>
      <c r="F24" s="104">
        <f t="shared" si="17"/>
        <v>6474080</v>
      </c>
      <c r="G24" s="104">
        <f t="shared" si="17"/>
        <v>6446442</v>
      </c>
      <c r="H24" s="104">
        <f t="shared" si="17"/>
        <v>539708</v>
      </c>
      <c r="I24" s="93"/>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row>
    <row r="25" spans="1:237" ht="16.5" customHeight="1" x14ac:dyDescent="0.3">
      <c r="A25" s="106" t="s">
        <v>247</v>
      </c>
      <c r="B25" s="107" t="s">
        <v>248</v>
      </c>
      <c r="C25" s="108"/>
      <c r="D25" s="109">
        <v>5373050</v>
      </c>
      <c r="E25" s="109">
        <v>5373050</v>
      </c>
      <c r="F25" s="109">
        <v>5373050</v>
      </c>
      <c r="G25" s="110">
        <v>5365618</v>
      </c>
      <c r="H25" s="110">
        <v>452320</v>
      </c>
      <c r="I25" s="93"/>
    </row>
    <row r="26" spans="1:237" x14ac:dyDescent="0.3">
      <c r="A26" s="106" t="s">
        <v>249</v>
      </c>
      <c r="B26" s="107" t="s">
        <v>250</v>
      </c>
      <c r="C26" s="108"/>
      <c r="D26" s="109">
        <v>697720</v>
      </c>
      <c r="E26" s="109">
        <v>697720</v>
      </c>
      <c r="F26" s="109">
        <v>697720</v>
      </c>
      <c r="G26" s="110">
        <v>689900</v>
      </c>
      <c r="H26" s="110">
        <v>59424</v>
      </c>
      <c r="I26" s="93"/>
    </row>
    <row r="27" spans="1:237" x14ac:dyDescent="0.3">
      <c r="A27" s="106" t="s">
        <v>251</v>
      </c>
      <c r="B27" s="107" t="s">
        <v>252</v>
      </c>
      <c r="C27" s="108"/>
      <c r="D27" s="109">
        <v>0</v>
      </c>
      <c r="E27" s="109">
        <v>0</v>
      </c>
      <c r="F27" s="109">
        <v>0</v>
      </c>
      <c r="G27" s="110">
        <v>0</v>
      </c>
      <c r="H27" s="110">
        <v>0</v>
      </c>
      <c r="I27" s="93"/>
    </row>
    <row r="28" spans="1:237" ht="16.5" customHeight="1" x14ac:dyDescent="0.3">
      <c r="A28" s="106" t="s">
        <v>253</v>
      </c>
      <c r="B28" s="111" t="s">
        <v>254</v>
      </c>
      <c r="C28" s="108"/>
      <c r="D28" s="109">
        <v>15810</v>
      </c>
      <c r="E28" s="109">
        <v>15810</v>
      </c>
      <c r="F28" s="109">
        <v>15810</v>
      </c>
      <c r="G28" s="110">
        <v>15645</v>
      </c>
      <c r="H28" s="110">
        <v>1192</v>
      </c>
      <c r="I28" s="93"/>
    </row>
    <row r="29" spans="1:237" ht="16.5" customHeight="1" x14ac:dyDescent="0.3">
      <c r="A29" s="106" t="s">
        <v>255</v>
      </c>
      <c r="B29" s="111" t="s">
        <v>256</v>
      </c>
      <c r="C29" s="108"/>
      <c r="D29" s="109">
        <v>4000</v>
      </c>
      <c r="E29" s="109">
        <v>4000</v>
      </c>
      <c r="F29" s="109">
        <v>4000</v>
      </c>
      <c r="G29" s="110">
        <v>3571</v>
      </c>
      <c r="H29" s="110">
        <v>0</v>
      </c>
      <c r="I29" s="93"/>
    </row>
    <row r="30" spans="1:237" ht="16.5" customHeight="1" x14ac:dyDescent="0.3">
      <c r="A30" s="106" t="s">
        <v>257</v>
      </c>
      <c r="B30" s="111" t="s">
        <v>258</v>
      </c>
      <c r="C30" s="108"/>
      <c r="D30" s="109">
        <v>0</v>
      </c>
      <c r="E30" s="109">
        <v>0</v>
      </c>
      <c r="F30" s="109">
        <v>0</v>
      </c>
      <c r="G30" s="110">
        <v>0</v>
      </c>
      <c r="H30" s="110">
        <v>0</v>
      </c>
      <c r="I30" s="93"/>
    </row>
    <row r="31" spans="1:237" ht="16.5" customHeight="1" x14ac:dyDescent="0.3">
      <c r="A31" s="106" t="s">
        <v>259</v>
      </c>
      <c r="B31" s="111" t="s">
        <v>260</v>
      </c>
      <c r="C31" s="108"/>
      <c r="D31" s="109">
        <v>225710</v>
      </c>
      <c r="E31" s="109">
        <v>225710</v>
      </c>
      <c r="F31" s="109">
        <v>225710</v>
      </c>
      <c r="G31" s="110">
        <v>223097</v>
      </c>
      <c r="H31" s="110">
        <v>19257</v>
      </c>
      <c r="I31" s="93"/>
    </row>
    <row r="32" spans="1:237" ht="16.5" customHeight="1" x14ac:dyDescent="0.3">
      <c r="A32" s="106" t="s">
        <v>261</v>
      </c>
      <c r="B32" s="111" t="s">
        <v>262</v>
      </c>
      <c r="C32" s="108"/>
      <c r="D32" s="109">
        <v>157790</v>
      </c>
      <c r="E32" s="109">
        <v>157790</v>
      </c>
      <c r="F32" s="109">
        <v>157790</v>
      </c>
      <c r="G32" s="110">
        <v>148611</v>
      </c>
      <c r="H32" s="110">
        <v>7515</v>
      </c>
      <c r="I32" s="93"/>
    </row>
    <row r="33" spans="1:9" ht="16.5" customHeight="1" x14ac:dyDescent="0.3">
      <c r="A33" s="106"/>
      <c r="B33" s="111" t="s">
        <v>263</v>
      </c>
      <c r="C33" s="108"/>
      <c r="D33" s="109">
        <v>68590</v>
      </c>
      <c r="E33" s="109">
        <v>68590</v>
      </c>
      <c r="F33" s="109">
        <v>68590</v>
      </c>
      <c r="G33" s="110">
        <v>67317</v>
      </c>
      <c r="H33" s="110">
        <v>0</v>
      </c>
      <c r="I33" s="93"/>
    </row>
    <row r="34" spans="1:9" ht="16.5" customHeight="1" x14ac:dyDescent="0.3">
      <c r="A34" s="106" t="s">
        <v>264</v>
      </c>
      <c r="B34" s="103" t="s">
        <v>265</v>
      </c>
      <c r="C34" s="112">
        <f t="shared" ref="C34:H34" si="18">C35</f>
        <v>0</v>
      </c>
      <c r="D34" s="112">
        <f t="shared" si="18"/>
        <v>91350</v>
      </c>
      <c r="E34" s="112">
        <f t="shared" si="18"/>
        <v>91350</v>
      </c>
      <c r="F34" s="112">
        <f t="shared" si="18"/>
        <v>91350</v>
      </c>
      <c r="G34" s="112">
        <f t="shared" si="18"/>
        <v>91350</v>
      </c>
      <c r="H34" s="112">
        <f t="shared" si="18"/>
        <v>0</v>
      </c>
      <c r="I34" s="93"/>
    </row>
    <row r="35" spans="1:9" ht="16.5" customHeight="1" x14ac:dyDescent="0.3">
      <c r="A35" s="106" t="s">
        <v>266</v>
      </c>
      <c r="B35" s="111" t="s">
        <v>267</v>
      </c>
      <c r="C35" s="108"/>
      <c r="D35" s="109">
        <v>91350</v>
      </c>
      <c r="E35" s="109">
        <v>91350</v>
      </c>
      <c r="F35" s="109">
        <v>91350</v>
      </c>
      <c r="G35" s="110">
        <v>91350</v>
      </c>
      <c r="H35" s="110">
        <v>0</v>
      </c>
      <c r="I35" s="93"/>
    </row>
    <row r="36" spans="1:9" ht="16.5" customHeight="1" x14ac:dyDescent="0.3">
      <c r="A36" s="100" t="s">
        <v>268</v>
      </c>
      <c r="B36" s="103" t="s">
        <v>269</v>
      </c>
      <c r="C36" s="104">
        <f>+C37+C38+C39+C40+C41+C42</f>
        <v>0</v>
      </c>
      <c r="D36" s="104">
        <f t="shared" ref="D36:H36" si="19">+D37+D38+D39+D40+D41+D42</f>
        <v>153580</v>
      </c>
      <c r="E36" s="104">
        <f t="shared" si="19"/>
        <v>153580</v>
      </c>
      <c r="F36" s="104">
        <f t="shared" si="19"/>
        <v>153580</v>
      </c>
      <c r="G36" s="104">
        <f t="shared" si="19"/>
        <v>152858</v>
      </c>
      <c r="H36" s="104">
        <f t="shared" si="19"/>
        <v>12005</v>
      </c>
      <c r="I36" s="93"/>
    </row>
    <row r="37" spans="1:9" ht="16.5" customHeight="1" x14ac:dyDescent="0.3">
      <c r="A37" s="106" t="s">
        <v>270</v>
      </c>
      <c r="B37" s="111" t="s">
        <v>271</v>
      </c>
      <c r="C37" s="108"/>
      <c r="D37" s="109">
        <v>6720</v>
      </c>
      <c r="E37" s="109">
        <v>6720</v>
      </c>
      <c r="F37" s="109">
        <v>6720</v>
      </c>
      <c r="G37" s="110">
        <v>6711</v>
      </c>
      <c r="H37" s="110">
        <v>0</v>
      </c>
      <c r="I37" s="93"/>
    </row>
    <row r="38" spans="1:9" ht="16.5" customHeight="1" x14ac:dyDescent="0.3">
      <c r="A38" s="106" t="s">
        <v>272</v>
      </c>
      <c r="B38" s="111" t="s">
        <v>273</v>
      </c>
      <c r="C38" s="108"/>
      <c r="D38" s="109">
        <v>220</v>
      </c>
      <c r="E38" s="109">
        <v>220</v>
      </c>
      <c r="F38" s="109">
        <v>220</v>
      </c>
      <c r="G38" s="110">
        <v>212</v>
      </c>
      <c r="H38" s="110">
        <v>0</v>
      </c>
      <c r="I38" s="93"/>
    </row>
    <row r="39" spans="1:9" ht="16.5" customHeight="1" x14ac:dyDescent="0.3">
      <c r="A39" s="106" t="s">
        <v>274</v>
      </c>
      <c r="B39" s="111" t="s">
        <v>275</v>
      </c>
      <c r="C39" s="108"/>
      <c r="D39" s="109">
        <v>2210</v>
      </c>
      <c r="E39" s="109">
        <v>2210</v>
      </c>
      <c r="F39" s="109">
        <v>2210</v>
      </c>
      <c r="G39" s="110">
        <v>2208</v>
      </c>
      <c r="H39" s="110">
        <v>0</v>
      </c>
      <c r="I39" s="93"/>
    </row>
    <row r="40" spans="1:9" ht="16.5" customHeight="1" x14ac:dyDescent="0.3">
      <c r="A40" s="106" t="s">
        <v>276</v>
      </c>
      <c r="B40" s="113" t="s">
        <v>277</v>
      </c>
      <c r="C40" s="108"/>
      <c r="D40" s="109">
        <v>70</v>
      </c>
      <c r="E40" s="109">
        <v>70</v>
      </c>
      <c r="F40" s="109">
        <v>70</v>
      </c>
      <c r="G40" s="110">
        <v>63</v>
      </c>
      <c r="H40" s="110">
        <v>0</v>
      </c>
      <c r="I40" s="93"/>
    </row>
    <row r="41" spans="1:9" ht="16.5" customHeight="1" x14ac:dyDescent="0.3">
      <c r="A41" s="106" t="s">
        <v>278</v>
      </c>
      <c r="B41" s="113" t="s">
        <v>42</v>
      </c>
      <c r="C41" s="108"/>
      <c r="D41" s="109">
        <v>370</v>
      </c>
      <c r="E41" s="109">
        <v>370</v>
      </c>
      <c r="F41" s="109">
        <v>370</v>
      </c>
      <c r="G41" s="110">
        <v>361</v>
      </c>
      <c r="H41" s="110">
        <v>0</v>
      </c>
      <c r="I41" s="93"/>
    </row>
    <row r="42" spans="1:9" ht="16.5" customHeight="1" x14ac:dyDescent="0.3">
      <c r="A42" s="106" t="s">
        <v>279</v>
      </c>
      <c r="B42" s="113" t="s">
        <v>280</v>
      </c>
      <c r="C42" s="108"/>
      <c r="D42" s="109">
        <v>143990</v>
      </c>
      <c r="E42" s="109">
        <v>143990</v>
      </c>
      <c r="F42" s="109">
        <v>143990</v>
      </c>
      <c r="G42" s="110">
        <v>143303</v>
      </c>
      <c r="H42" s="110">
        <v>12005</v>
      </c>
      <c r="I42" s="93"/>
    </row>
    <row r="43" spans="1:9" ht="16.5" customHeight="1" x14ac:dyDescent="0.3">
      <c r="A43" s="100" t="s">
        <v>281</v>
      </c>
      <c r="B43" s="103" t="s">
        <v>221</v>
      </c>
      <c r="C43" s="104">
        <f t="shared" ref="C43:H43" si="20">+C44+C58+C57+C60+C63+C65+C66+C68+C64+C67</f>
        <v>0</v>
      </c>
      <c r="D43" s="104">
        <f t="shared" si="20"/>
        <v>998191700</v>
      </c>
      <c r="E43" s="104">
        <f t="shared" si="20"/>
        <v>949380930</v>
      </c>
      <c r="F43" s="104">
        <f t="shared" si="20"/>
        <v>949380930</v>
      </c>
      <c r="G43" s="104">
        <f t="shared" si="20"/>
        <v>947550831</v>
      </c>
      <c r="H43" s="104">
        <f t="shared" si="20"/>
        <v>77326123</v>
      </c>
      <c r="I43" s="93"/>
    </row>
    <row r="44" spans="1:9" ht="16.5" customHeight="1" x14ac:dyDescent="0.3">
      <c r="A44" s="100" t="s">
        <v>282</v>
      </c>
      <c r="B44" s="103" t="s">
        <v>283</v>
      </c>
      <c r="C44" s="104">
        <f t="shared" ref="C44:H44" si="21">+C45+C46+C47+C48+C49+C50+C51+C52+C54</f>
        <v>0</v>
      </c>
      <c r="D44" s="104">
        <f t="shared" si="21"/>
        <v>997824520</v>
      </c>
      <c r="E44" s="104">
        <f t="shared" si="21"/>
        <v>949013750</v>
      </c>
      <c r="F44" s="104">
        <f t="shared" si="21"/>
        <v>949013750</v>
      </c>
      <c r="G44" s="104">
        <f t="shared" si="21"/>
        <v>947485607</v>
      </c>
      <c r="H44" s="104">
        <f t="shared" si="21"/>
        <v>77321505</v>
      </c>
      <c r="I44" s="93"/>
    </row>
    <row r="45" spans="1:9" ht="16.5" customHeight="1" x14ac:dyDescent="0.3">
      <c r="A45" s="106" t="s">
        <v>284</v>
      </c>
      <c r="B45" s="111" t="s">
        <v>285</v>
      </c>
      <c r="C45" s="108"/>
      <c r="D45" s="109">
        <v>55500</v>
      </c>
      <c r="E45" s="109">
        <v>55500</v>
      </c>
      <c r="F45" s="109">
        <v>55500</v>
      </c>
      <c r="G45" s="110">
        <v>55425</v>
      </c>
      <c r="H45" s="110">
        <v>0</v>
      </c>
      <c r="I45" s="93"/>
    </row>
    <row r="46" spans="1:9" ht="16.5" customHeight="1" x14ac:dyDescent="0.3">
      <c r="A46" s="106" t="s">
        <v>286</v>
      </c>
      <c r="B46" s="111" t="s">
        <v>287</v>
      </c>
      <c r="C46" s="108"/>
      <c r="D46" s="109">
        <v>11070</v>
      </c>
      <c r="E46" s="109">
        <v>11070</v>
      </c>
      <c r="F46" s="109">
        <v>11070</v>
      </c>
      <c r="G46" s="110">
        <v>11062</v>
      </c>
      <c r="H46" s="110">
        <v>1000</v>
      </c>
      <c r="I46" s="93"/>
    </row>
    <row r="47" spans="1:9" ht="16.5" customHeight="1" x14ac:dyDescent="0.3">
      <c r="A47" s="106" t="s">
        <v>288</v>
      </c>
      <c r="B47" s="111" t="s">
        <v>289</v>
      </c>
      <c r="C47" s="108"/>
      <c r="D47" s="109">
        <v>134000</v>
      </c>
      <c r="E47" s="109">
        <v>134000</v>
      </c>
      <c r="F47" s="109">
        <v>134000</v>
      </c>
      <c r="G47" s="110">
        <v>109768</v>
      </c>
      <c r="H47" s="110">
        <v>7446</v>
      </c>
      <c r="I47" s="93"/>
    </row>
    <row r="48" spans="1:9" ht="16.5" customHeight="1" x14ac:dyDescent="0.3">
      <c r="A48" s="106" t="s">
        <v>290</v>
      </c>
      <c r="B48" s="111" t="s">
        <v>291</v>
      </c>
      <c r="C48" s="108"/>
      <c r="D48" s="109">
        <v>13500</v>
      </c>
      <c r="E48" s="109">
        <v>13500</v>
      </c>
      <c r="F48" s="109">
        <v>13500</v>
      </c>
      <c r="G48" s="110">
        <v>13392</v>
      </c>
      <c r="H48" s="110">
        <v>1584</v>
      </c>
      <c r="I48" s="93"/>
    </row>
    <row r="49" spans="1:237" ht="16.5" customHeight="1" x14ac:dyDescent="0.3">
      <c r="A49" s="106" t="s">
        <v>292</v>
      </c>
      <c r="B49" s="111" t="s">
        <v>293</v>
      </c>
      <c r="C49" s="108"/>
      <c r="D49" s="109">
        <v>5000</v>
      </c>
      <c r="E49" s="109">
        <v>5000</v>
      </c>
      <c r="F49" s="109">
        <v>5000</v>
      </c>
      <c r="G49" s="110">
        <v>0</v>
      </c>
      <c r="H49" s="110">
        <v>0</v>
      </c>
      <c r="I49" s="93"/>
    </row>
    <row r="50" spans="1:237" ht="16.5" customHeight="1" x14ac:dyDescent="0.3">
      <c r="A50" s="106" t="s">
        <v>294</v>
      </c>
      <c r="B50" s="111" t="s">
        <v>295</v>
      </c>
      <c r="C50" s="108"/>
      <c r="D50" s="109">
        <v>22500</v>
      </c>
      <c r="E50" s="109">
        <v>22500</v>
      </c>
      <c r="F50" s="109">
        <v>22500</v>
      </c>
      <c r="G50" s="110">
        <v>16791</v>
      </c>
      <c r="H50" s="110">
        <v>1500</v>
      </c>
      <c r="I50" s="93"/>
    </row>
    <row r="51" spans="1:237" ht="16.5" customHeight="1" x14ac:dyDescent="0.3">
      <c r="A51" s="106" t="s">
        <v>296</v>
      </c>
      <c r="B51" s="111" t="s">
        <v>297</v>
      </c>
      <c r="C51" s="108"/>
      <c r="D51" s="109">
        <v>48000</v>
      </c>
      <c r="E51" s="109">
        <v>48000</v>
      </c>
      <c r="F51" s="109">
        <v>48000</v>
      </c>
      <c r="G51" s="110">
        <v>46306</v>
      </c>
      <c r="H51" s="110">
        <v>4044</v>
      </c>
      <c r="I51" s="93"/>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29"/>
      <c r="EA51" s="29"/>
      <c r="EB51" s="29"/>
      <c r="EC51" s="29"/>
      <c r="ED51" s="29"/>
      <c r="EE51" s="29"/>
      <c r="EF51" s="29"/>
      <c r="EG51" s="29"/>
      <c r="EH51" s="29"/>
      <c r="EI51" s="29"/>
      <c r="EJ51" s="29"/>
      <c r="EK51" s="29"/>
      <c r="EL51" s="29"/>
      <c r="EM51" s="29"/>
      <c r="EN51" s="29"/>
      <c r="EO51" s="29"/>
      <c r="EP51" s="29"/>
      <c r="EQ51" s="29"/>
      <c r="ER51" s="29"/>
      <c r="ES51" s="29"/>
      <c r="ET51" s="29"/>
      <c r="EU51" s="29"/>
      <c r="EV51" s="29"/>
      <c r="EW51" s="29"/>
      <c r="EX51" s="29"/>
      <c r="EY51" s="29"/>
      <c r="EZ51" s="29"/>
      <c r="FA51" s="29"/>
      <c r="FB51" s="29"/>
      <c r="FC51" s="29"/>
      <c r="FD51" s="29"/>
      <c r="FE51" s="29"/>
      <c r="FF51" s="29"/>
      <c r="FG51" s="29"/>
      <c r="FH51" s="29"/>
      <c r="FI51" s="29"/>
      <c r="FJ51" s="29"/>
      <c r="FK51" s="29"/>
      <c r="FL51" s="29"/>
      <c r="FM51" s="29"/>
      <c r="FN51" s="29"/>
      <c r="FO51" s="29"/>
      <c r="FP51" s="29"/>
      <c r="FQ51" s="29"/>
      <c r="FR51" s="29"/>
      <c r="FS51" s="29"/>
      <c r="FT51" s="29"/>
      <c r="FU51" s="29"/>
      <c r="FV51" s="29"/>
      <c r="FW51" s="29"/>
      <c r="FX51" s="29"/>
      <c r="FY51" s="29"/>
      <c r="FZ51" s="29"/>
      <c r="GA51" s="29"/>
      <c r="GB51" s="29"/>
      <c r="GC51" s="29"/>
      <c r="GD51" s="29"/>
      <c r="GE51" s="29"/>
      <c r="GF51" s="29"/>
      <c r="GG51" s="29"/>
      <c r="GH51" s="29"/>
      <c r="GI51" s="29"/>
      <c r="GJ51" s="29"/>
      <c r="GK51" s="29"/>
      <c r="GL51" s="29"/>
      <c r="GM51" s="29"/>
      <c r="GN51" s="29"/>
      <c r="GO51" s="29"/>
      <c r="GP51" s="29"/>
      <c r="GQ51" s="29"/>
      <c r="GR51" s="29"/>
      <c r="GS51" s="29"/>
      <c r="GT51" s="29"/>
      <c r="GU51" s="29"/>
      <c r="GV51" s="29"/>
      <c r="GW51" s="29"/>
      <c r="GX51" s="29"/>
      <c r="GY51" s="29"/>
      <c r="GZ51" s="29"/>
      <c r="HA51" s="29"/>
      <c r="HB51" s="29"/>
      <c r="HC51" s="29"/>
      <c r="HD51" s="29"/>
      <c r="HE51" s="29"/>
      <c r="HF51" s="29"/>
      <c r="HG51" s="29"/>
      <c r="HH51" s="29"/>
      <c r="HI51" s="29"/>
      <c r="HJ51" s="29"/>
      <c r="HK51" s="29"/>
      <c r="HL51" s="29"/>
      <c r="HM51" s="29"/>
      <c r="HN51" s="29"/>
      <c r="HO51" s="29"/>
      <c r="HP51" s="29"/>
      <c r="HQ51" s="29"/>
      <c r="HR51" s="29"/>
      <c r="HS51" s="29"/>
      <c r="HT51" s="29"/>
      <c r="HU51" s="29"/>
      <c r="HV51" s="29"/>
      <c r="HW51" s="29"/>
      <c r="HX51" s="29"/>
      <c r="HY51" s="29"/>
      <c r="HZ51" s="29"/>
      <c r="IA51" s="29"/>
      <c r="IB51" s="29"/>
      <c r="IC51" s="29"/>
    </row>
    <row r="52" spans="1:237" ht="16.5" customHeight="1" x14ac:dyDescent="0.35">
      <c r="A52" s="100" t="s">
        <v>298</v>
      </c>
      <c r="B52" s="103" t="s">
        <v>299</v>
      </c>
      <c r="C52" s="114">
        <f t="shared" ref="C52:H52" si="22">+C53+C88</f>
        <v>0</v>
      </c>
      <c r="D52" s="114">
        <f t="shared" si="22"/>
        <v>997028950</v>
      </c>
      <c r="E52" s="114">
        <f t="shared" si="22"/>
        <v>948218180</v>
      </c>
      <c r="F52" s="114">
        <f t="shared" si="22"/>
        <v>948218180</v>
      </c>
      <c r="G52" s="114">
        <f t="shared" si="22"/>
        <v>946755759</v>
      </c>
      <c r="H52" s="114">
        <f t="shared" si="22"/>
        <v>77263237</v>
      </c>
      <c r="I52" s="93"/>
    </row>
    <row r="53" spans="1:237" ht="16.5" customHeight="1" x14ac:dyDescent="0.35">
      <c r="A53" s="115" t="s">
        <v>300</v>
      </c>
      <c r="B53" s="116" t="s">
        <v>301</v>
      </c>
      <c r="C53" s="117"/>
      <c r="D53" s="109">
        <v>14000</v>
      </c>
      <c r="E53" s="109">
        <v>14000</v>
      </c>
      <c r="F53" s="109">
        <v>14000</v>
      </c>
      <c r="G53" s="110">
        <v>7818</v>
      </c>
      <c r="H53" s="110">
        <v>0</v>
      </c>
      <c r="I53" s="93"/>
    </row>
    <row r="54" spans="1:237" s="28" customFormat="1" ht="16.5" customHeight="1" x14ac:dyDescent="0.3">
      <c r="A54" s="106" t="s">
        <v>302</v>
      </c>
      <c r="B54" s="111" t="s">
        <v>303</v>
      </c>
      <c r="C54" s="112"/>
      <c r="D54" s="118">
        <v>506000</v>
      </c>
      <c r="E54" s="118">
        <v>506000</v>
      </c>
      <c r="F54" s="118">
        <v>506000</v>
      </c>
      <c r="G54" s="119">
        <v>477104</v>
      </c>
      <c r="H54" s="119">
        <v>42694</v>
      </c>
      <c r="I54" s="93"/>
    </row>
    <row r="55" spans="1:237" s="29" customFormat="1" ht="16.5" customHeight="1" x14ac:dyDescent="0.3">
      <c r="A55" s="106"/>
      <c r="B55" s="111" t="s">
        <v>304</v>
      </c>
      <c r="C55" s="108"/>
      <c r="D55" s="109">
        <v>0</v>
      </c>
      <c r="E55" s="109">
        <v>0</v>
      </c>
      <c r="F55" s="109">
        <v>0</v>
      </c>
      <c r="G55" s="110">
        <v>0</v>
      </c>
      <c r="H55" s="110">
        <v>0</v>
      </c>
      <c r="I55" s="93"/>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c r="DB55" s="21"/>
      <c r="DC55" s="21"/>
      <c r="DD55" s="21"/>
      <c r="DE55" s="21"/>
      <c r="DF55" s="21"/>
      <c r="DG55" s="21"/>
      <c r="DH55" s="21"/>
      <c r="DI55" s="21"/>
      <c r="DJ55" s="21"/>
      <c r="DK55" s="21"/>
      <c r="DL55" s="21"/>
      <c r="DM55" s="21"/>
      <c r="DN55" s="21"/>
      <c r="DO55" s="21"/>
      <c r="DP55" s="21"/>
      <c r="DQ55" s="21"/>
      <c r="DR55" s="21"/>
      <c r="DS55" s="21"/>
      <c r="DT55" s="21"/>
      <c r="DU55" s="21"/>
      <c r="DV55" s="21"/>
      <c r="DW55" s="21"/>
      <c r="DX55" s="21"/>
      <c r="DY55" s="21"/>
      <c r="DZ55" s="21"/>
      <c r="EA55" s="21"/>
      <c r="EB55" s="21"/>
      <c r="EC55" s="21"/>
      <c r="ED55" s="21"/>
      <c r="EE55" s="21"/>
      <c r="EF55" s="21"/>
      <c r="EG55" s="21"/>
      <c r="EH55" s="21"/>
      <c r="EI55" s="21"/>
      <c r="EJ55" s="21"/>
      <c r="EK55" s="21"/>
      <c r="EL55" s="21"/>
      <c r="EM55" s="21"/>
      <c r="EN55" s="21"/>
      <c r="EO55" s="21"/>
      <c r="EP55" s="21"/>
      <c r="EQ55" s="21"/>
      <c r="ER55" s="21"/>
      <c r="ES55" s="21"/>
      <c r="ET55" s="21"/>
      <c r="EU55" s="21"/>
      <c r="EV55" s="21"/>
      <c r="EW55" s="21"/>
      <c r="EX55" s="21"/>
      <c r="EY55" s="21"/>
      <c r="EZ55" s="21"/>
      <c r="FA55" s="21"/>
      <c r="FB55" s="21"/>
      <c r="FC55" s="21"/>
      <c r="FD55" s="21"/>
      <c r="FE55" s="21"/>
      <c r="FF55" s="21"/>
      <c r="FG55" s="21"/>
      <c r="FH55" s="21"/>
      <c r="FI55" s="21"/>
      <c r="FJ55" s="21"/>
      <c r="FK55" s="21"/>
      <c r="FL55" s="21"/>
      <c r="FM55" s="21"/>
      <c r="FN55" s="21"/>
      <c r="FO55" s="21"/>
      <c r="FP55" s="21"/>
      <c r="FQ55" s="21"/>
      <c r="FR55" s="21"/>
      <c r="FS55" s="21"/>
      <c r="FT55" s="21"/>
      <c r="FU55" s="21"/>
      <c r="FV55" s="21"/>
      <c r="FW55" s="21"/>
      <c r="FX55" s="21"/>
      <c r="FY55" s="21"/>
      <c r="FZ55" s="21"/>
      <c r="GA55" s="21"/>
      <c r="GB55" s="21"/>
      <c r="GC55" s="21"/>
      <c r="GD55" s="21"/>
      <c r="GE55" s="21"/>
      <c r="GF55" s="21"/>
      <c r="GG55" s="21"/>
      <c r="GH55" s="21"/>
      <c r="GI55" s="21"/>
      <c r="GJ55" s="21"/>
      <c r="GK55" s="21"/>
      <c r="GL55" s="21"/>
      <c r="GM55" s="21"/>
      <c r="GN55" s="21"/>
      <c r="GO55" s="21"/>
      <c r="GP55" s="21"/>
      <c r="GQ55" s="21"/>
      <c r="GR55" s="21"/>
      <c r="GS55" s="21"/>
      <c r="GT55" s="21"/>
      <c r="GU55" s="21"/>
      <c r="GV55" s="21"/>
      <c r="GW55" s="21"/>
      <c r="GX55" s="21"/>
      <c r="GY55" s="21"/>
      <c r="GZ55" s="21"/>
      <c r="HA55" s="21"/>
      <c r="HB55" s="21"/>
      <c r="HC55" s="21"/>
      <c r="HD55" s="21"/>
      <c r="HE55" s="21"/>
      <c r="HF55" s="21"/>
      <c r="HG55" s="21"/>
      <c r="HH55" s="21"/>
      <c r="HI55" s="21"/>
      <c r="HJ55" s="21"/>
      <c r="HK55" s="21"/>
      <c r="HL55" s="21"/>
      <c r="HM55" s="21"/>
      <c r="HN55" s="21"/>
      <c r="HO55" s="21"/>
      <c r="HP55" s="21"/>
      <c r="HQ55" s="21"/>
      <c r="HR55" s="21"/>
      <c r="HS55" s="21"/>
      <c r="HT55" s="21"/>
      <c r="HU55" s="21"/>
      <c r="HV55" s="21"/>
      <c r="HW55" s="21"/>
      <c r="HX55" s="21"/>
      <c r="HY55" s="21"/>
      <c r="HZ55" s="21"/>
      <c r="IA55" s="21"/>
      <c r="IB55" s="21"/>
      <c r="IC55" s="21"/>
    </row>
    <row r="56" spans="1:237" ht="16.5" customHeight="1" x14ac:dyDescent="0.3">
      <c r="A56" s="106"/>
      <c r="B56" s="111" t="s">
        <v>305</v>
      </c>
      <c r="C56" s="108"/>
      <c r="D56" s="109">
        <v>73000</v>
      </c>
      <c r="E56" s="109">
        <v>73000</v>
      </c>
      <c r="F56" s="109">
        <v>73000</v>
      </c>
      <c r="G56" s="110">
        <v>66645</v>
      </c>
      <c r="H56" s="110">
        <v>9137</v>
      </c>
      <c r="I56" s="93"/>
    </row>
    <row r="57" spans="1:237" ht="16.5" customHeight="1" x14ac:dyDescent="0.3">
      <c r="A57" s="106" t="s">
        <v>306</v>
      </c>
      <c r="B57" s="111" t="s">
        <v>307</v>
      </c>
      <c r="C57" s="108"/>
      <c r="D57" s="109">
        <v>300000</v>
      </c>
      <c r="E57" s="109">
        <v>300000</v>
      </c>
      <c r="F57" s="109">
        <v>300000</v>
      </c>
      <c r="G57" s="110">
        <v>0</v>
      </c>
      <c r="H57" s="110">
        <v>0</v>
      </c>
      <c r="I57" s="93"/>
    </row>
    <row r="58" spans="1:237" s="28" customFormat="1" ht="16.5" customHeight="1" x14ac:dyDescent="0.3">
      <c r="A58" s="100" t="s">
        <v>308</v>
      </c>
      <c r="B58" s="103" t="s">
        <v>309</v>
      </c>
      <c r="C58" s="120">
        <f t="shared" ref="C58:H58" si="23">+C59</f>
        <v>0</v>
      </c>
      <c r="D58" s="120">
        <f t="shared" si="23"/>
        <v>11400</v>
      </c>
      <c r="E58" s="120">
        <f t="shared" si="23"/>
        <v>11400</v>
      </c>
      <c r="F58" s="120">
        <f t="shared" si="23"/>
        <v>11400</v>
      </c>
      <c r="G58" s="120">
        <f t="shared" si="23"/>
        <v>11375</v>
      </c>
      <c r="H58" s="120">
        <f t="shared" si="23"/>
        <v>0</v>
      </c>
      <c r="I58" s="93"/>
    </row>
    <row r="59" spans="1:237" ht="16.5" customHeight="1" x14ac:dyDescent="0.3">
      <c r="A59" s="106" t="s">
        <v>310</v>
      </c>
      <c r="B59" s="111" t="s">
        <v>311</v>
      </c>
      <c r="C59" s="108"/>
      <c r="D59" s="109">
        <v>11400</v>
      </c>
      <c r="E59" s="109">
        <v>11400</v>
      </c>
      <c r="F59" s="109">
        <v>11400</v>
      </c>
      <c r="G59" s="110">
        <v>11375</v>
      </c>
      <c r="H59" s="110">
        <v>0</v>
      </c>
      <c r="I59" s="93"/>
    </row>
    <row r="60" spans="1:237" s="28" customFormat="1" ht="16.5" customHeight="1" x14ac:dyDescent="0.3">
      <c r="A60" s="100" t="s">
        <v>312</v>
      </c>
      <c r="B60" s="103" t="s">
        <v>313</v>
      </c>
      <c r="C60" s="104">
        <f t="shared" ref="C60:H60" si="24">+C61+C62</f>
        <v>0</v>
      </c>
      <c r="D60" s="104">
        <f t="shared" si="24"/>
        <v>3830</v>
      </c>
      <c r="E60" s="104">
        <f t="shared" si="24"/>
        <v>3830</v>
      </c>
      <c r="F60" s="104">
        <f t="shared" si="24"/>
        <v>3830</v>
      </c>
      <c r="G60" s="104">
        <f t="shared" si="24"/>
        <v>2689</v>
      </c>
      <c r="H60" s="104">
        <f t="shared" si="24"/>
        <v>0</v>
      </c>
      <c r="I60" s="93"/>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c r="DB60" s="21"/>
      <c r="DC60" s="21"/>
      <c r="DD60" s="21"/>
      <c r="DE60" s="21"/>
      <c r="DF60" s="21"/>
      <c r="DG60" s="21"/>
      <c r="DH60" s="21"/>
      <c r="DI60" s="21"/>
      <c r="DJ60" s="21"/>
      <c r="DK60" s="21"/>
      <c r="DL60" s="21"/>
      <c r="DM60" s="21"/>
      <c r="DN60" s="21"/>
      <c r="DO60" s="21"/>
      <c r="DP60" s="21"/>
      <c r="DQ60" s="21"/>
      <c r="DR60" s="21"/>
      <c r="DS60" s="21"/>
      <c r="DT60" s="21"/>
      <c r="DU60" s="21"/>
      <c r="DV60" s="21"/>
      <c r="DW60" s="21"/>
      <c r="DX60" s="21"/>
      <c r="DY60" s="21"/>
      <c r="DZ60" s="21"/>
      <c r="EA60" s="21"/>
      <c r="EB60" s="21"/>
      <c r="EC60" s="21"/>
      <c r="ED60" s="21"/>
      <c r="EE60" s="21"/>
      <c r="EF60" s="21"/>
      <c r="EG60" s="21"/>
      <c r="EH60" s="21"/>
      <c r="EI60" s="21"/>
      <c r="EJ60" s="21"/>
      <c r="EK60" s="21"/>
      <c r="EL60" s="21"/>
      <c r="EM60" s="21"/>
      <c r="EN60" s="21"/>
      <c r="EO60" s="21"/>
      <c r="EP60" s="21"/>
      <c r="EQ60" s="21"/>
      <c r="ER60" s="21"/>
      <c r="ES60" s="21"/>
      <c r="ET60" s="21"/>
      <c r="EU60" s="21"/>
      <c r="EV60" s="21"/>
      <c r="EW60" s="21"/>
      <c r="EX60" s="21"/>
      <c r="EY60" s="21"/>
      <c r="EZ60" s="21"/>
      <c r="FA60" s="21"/>
      <c r="FB60" s="21"/>
      <c r="FC60" s="21"/>
      <c r="FD60" s="21"/>
      <c r="FE60" s="21"/>
      <c r="FF60" s="21"/>
      <c r="FG60" s="21"/>
      <c r="FH60" s="21"/>
      <c r="FI60" s="21"/>
      <c r="FJ60" s="21"/>
      <c r="FK60" s="21"/>
      <c r="FL60" s="21"/>
      <c r="FM60" s="21"/>
      <c r="FN60" s="21"/>
      <c r="FO60" s="21"/>
      <c r="FP60" s="21"/>
      <c r="FQ60" s="21"/>
      <c r="FR60" s="21"/>
      <c r="FS60" s="21"/>
      <c r="FT60" s="21"/>
      <c r="FU60" s="21"/>
      <c r="FV60" s="21"/>
      <c r="FW60" s="21"/>
      <c r="FX60" s="21"/>
      <c r="FY60" s="21"/>
      <c r="FZ60" s="21"/>
      <c r="GA60" s="21"/>
      <c r="GB60" s="21"/>
      <c r="GC60" s="21"/>
      <c r="GD60" s="21"/>
      <c r="GE60" s="21"/>
      <c r="GF60" s="21"/>
      <c r="GG60" s="21"/>
      <c r="GH60" s="21"/>
      <c r="GI60" s="21"/>
      <c r="GJ60" s="21"/>
      <c r="GK60" s="21"/>
      <c r="GL60" s="21"/>
      <c r="GM60" s="21"/>
      <c r="GN60" s="21"/>
      <c r="GO60" s="21"/>
      <c r="GP60" s="21"/>
      <c r="GQ60" s="21"/>
      <c r="GR60" s="21"/>
      <c r="GS60" s="21"/>
      <c r="GT60" s="21"/>
      <c r="GU60" s="21"/>
      <c r="GV60" s="21"/>
      <c r="GW60" s="21"/>
      <c r="GX60" s="21"/>
      <c r="GY60" s="21"/>
      <c r="GZ60" s="21"/>
      <c r="HA60" s="21"/>
      <c r="HB60" s="21"/>
      <c r="HC60" s="21"/>
      <c r="HD60" s="21"/>
      <c r="HE60" s="21"/>
      <c r="HF60" s="21"/>
      <c r="HG60" s="21"/>
      <c r="HH60" s="21"/>
      <c r="HI60" s="21"/>
      <c r="HJ60" s="21"/>
      <c r="HK60" s="21"/>
      <c r="HL60" s="21"/>
      <c r="HM60" s="21"/>
      <c r="HN60" s="21"/>
      <c r="HO60" s="21"/>
      <c r="HP60" s="21"/>
      <c r="HQ60" s="21"/>
      <c r="HR60" s="21"/>
      <c r="HS60" s="21"/>
      <c r="HT60" s="21"/>
      <c r="HU60" s="21"/>
      <c r="HV60" s="21"/>
      <c r="HW60" s="21"/>
      <c r="HX60" s="21"/>
      <c r="HY60" s="21"/>
      <c r="HZ60" s="21"/>
      <c r="IA60" s="21"/>
      <c r="IB60" s="21"/>
      <c r="IC60" s="21"/>
    </row>
    <row r="61" spans="1:237" ht="16.5" customHeight="1" x14ac:dyDescent="0.3">
      <c r="A61" s="106" t="s">
        <v>314</v>
      </c>
      <c r="B61" s="111" t="s">
        <v>315</v>
      </c>
      <c r="C61" s="108"/>
      <c r="D61" s="109">
        <v>3830</v>
      </c>
      <c r="E61" s="109">
        <v>3830</v>
      </c>
      <c r="F61" s="109">
        <v>3830</v>
      </c>
      <c r="G61" s="110">
        <v>2689</v>
      </c>
      <c r="H61" s="110">
        <v>0</v>
      </c>
      <c r="I61" s="93"/>
    </row>
    <row r="62" spans="1:237" ht="16.5" customHeight="1" x14ac:dyDescent="0.3">
      <c r="A62" s="106" t="s">
        <v>316</v>
      </c>
      <c r="B62" s="111" t="s">
        <v>317</v>
      </c>
      <c r="C62" s="108"/>
      <c r="D62" s="109">
        <v>0</v>
      </c>
      <c r="E62" s="109">
        <v>0</v>
      </c>
      <c r="F62" s="109">
        <v>0</v>
      </c>
      <c r="G62" s="110">
        <v>0</v>
      </c>
      <c r="H62" s="110">
        <v>0</v>
      </c>
      <c r="I62" s="93"/>
    </row>
    <row r="63" spans="1:237" ht="16.5" customHeight="1" x14ac:dyDescent="0.3">
      <c r="A63" s="106" t="s">
        <v>318</v>
      </c>
      <c r="B63" s="111" t="s">
        <v>319</v>
      </c>
      <c r="C63" s="108"/>
      <c r="D63" s="109">
        <v>270</v>
      </c>
      <c r="E63" s="109">
        <v>270</v>
      </c>
      <c r="F63" s="109">
        <v>270</v>
      </c>
      <c r="G63" s="110">
        <v>262</v>
      </c>
      <c r="H63" s="110">
        <v>0</v>
      </c>
      <c r="I63" s="93"/>
    </row>
    <row r="64" spans="1:237" ht="16.5" customHeight="1" x14ac:dyDescent="0.3">
      <c r="A64" s="106" t="s">
        <v>320</v>
      </c>
      <c r="B64" s="107" t="s">
        <v>321</v>
      </c>
      <c r="C64" s="108"/>
      <c r="D64" s="109">
        <v>0</v>
      </c>
      <c r="E64" s="109">
        <v>0</v>
      </c>
      <c r="F64" s="109">
        <v>0</v>
      </c>
      <c r="G64" s="110">
        <v>0</v>
      </c>
      <c r="H64" s="110">
        <v>0</v>
      </c>
      <c r="I64" s="93"/>
    </row>
    <row r="65" spans="1:237" ht="16.5" customHeight="1" x14ac:dyDescent="0.3">
      <c r="A65" s="106" t="s">
        <v>322</v>
      </c>
      <c r="B65" s="111" t="s">
        <v>323</v>
      </c>
      <c r="C65" s="108"/>
      <c r="D65" s="109">
        <v>0</v>
      </c>
      <c r="E65" s="109">
        <v>0</v>
      </c>
      <c r="F65" s="109">
        <v>0</v>
      </c>
      <c r="G65" s="110">
        <v>0</v>
      </c>
      <c r="H65" s="110">
        <v>0</v>
      </c>
      <c r="I65" s="93"/>
    </row>
    <row r="66" spans="1:237" ht="16.5" customHeight="1" x14ac:dyDescent="0.3">
      <c r="A66" s="106" t="s">
        <v>324</v>
      </c>
      <c r="B66" s="111" t="s">
        <v>325</v>
      </c>
      <c r="C66" s="108"/>
      <c r="D66" s="109">
        <v>6000</v>
      </c>
      <c r="E66" s="109">
        <v>6000</v>
      </c>
      <c r="F66" s="109">
        <v>6000</v>
      </c>
      <c r="G66" s="110">
        <v>5998</v>
      </c>
      <c r="H66" s="110">
        <v>1600</v>
      </c>
      <c r="I66" s="93"/>
    </row>
    <row r="67" spans="1:237" ht="30" x14ac:dyDescent="0.3">
      <c r="A67" s="106" t="s">
        <v>326</v>
      </c>
      <c r="B67" s="111" t="s">
        <v>327</v>
      </c>
      <c r="C67" s="108"/>
      <c r="D67" s="109">
        <v>8180</v>
      </c>
      <c r="E67" s="109">
        <v>8180</v>
      </c>
      <c r="F67" s="109">
        <v>8180</v>
      </c>
      <c r="G67" s="110">
        <v>8175</v>
      </c>
      <c r="H67" s="110">
        <v>0</v>
      </c>
      <c r="I67" s="93"/>
    </row>
    <row r="68" spans="1:237" ht="16.5" customHeight="1" x14ac:dyDescent="0.3">
      <c r="A68" s="100" t="s">
        <v>328</v>
      </c>
      <c r="B68" s="103" t="s">
        <v>329</v>
      </c>
      <c r="C68" s="120">
        <f t="shared" ref="C68:H68" si="25">+C69+C70</f>
        <v>0</v>
      </c>
      <c r="D68" s="120">
        <f t="shared" si="25"/>
        <v>37500</v>
      </c>
      <c r="E68" s="120">
        <f t="shared" si="25"/>
        <v>37500</v>
      </c>
      <c r="F68" s="120">
        <f t="shared" si="25"/>
        <v>37500</v>
      </c>
      <c r="G68" s="120">
        <f t="shared" si="25"/>
        <v>36725</v>
      </c>
      <c r="H68" s="120">
        <f t="shared" si="25"/>
        <v>3018</v>
      </c>
      <c r="I68" s="93"/>
    </row>
    <row r="69" spans="1:237" ht="16.5" customHeight="1" x14ac:dyDescent="0.3">
      <c r="A69" s="106" t="s">
        <v>330</v>
      </c>
      <c r="B69" s="111" t="s">
        <v>331</v>
      </c>
      <c r="C69" s="108"/>
      <c r="D69" s="109">
        <v>36500</v>
      </c>
      <c r="E69" s="109">
        <v>36500</v>
      </c>
      <c r="F69" s="109">
        <v>36500</v>
      </c>
      <c r="G69" s="110">
        <v>36115</v>
      </c>
      <c r="H69" s="110">
        <v>3018</v>
      </c>
      <c r="I69" s="93"/>
    </row>
    <row r="70" spans="1:237" ht="16.5" customHeight="1" x14ac:dyDescent="0.3">
      <c r="A70" s="106" t="s">
        <v>332</v>
      </c>
      <c r="B70" s="111" t="s">
        <v>333</v>
      </c>
      <c r="C70" s="108"/>
      <c r="D70" s="109">
        <v>1000</v>
      </c>
      <c r="E70" s="109">
        <v>1000</v>
      </c>
      <c r="F70" s="109">
        <v>1000</v>
      </c>
      <c r="G70" s="121">
        <v>610</v>
      </c>
      <c r="H70" s="121">
        <v>0</v>
      </c>
      <c r="I70" s="93"/>
    </row>
    <row r="71" spans="1:237" ht="16.5" customHeight="1" x14ac:dyDescent="0.3">
      <c r="A71" s="100" t="s">
        <v>334</v>
      </c>
      <c r="B71" s="103" t="s">
        <v>223</v>
      </c>
      <c r="C71" s="102">
        <f>+C72</f>
        <v>0</v>
      </c>
      <c r="D71" s="102">
        <f t="shared" ref="D71:H72" si="26">+D72</f>
        <v>0</v>
      </c>
      <c r="E71" s="102">
        <f t="shared" si="26"/>
        <v>0</v>
      </c>
      <c r="F71" s="102">
        <f t="shared" si="26"/>
        <v>0</v>
      </c>
      <c r="G71" s="102">
        <f t="shared" si="26"/>
        <v>0</v>
      </c>
      <c r="H71" s="102">
        <f t="shared" si="26"/>
        <v>0</v>
      </c>
      <c r="I71" s="93"/>
    </row>
    <row r="72" spans="1:237" ht="16.5" customHeight="1" x14ac:dyDescent="0.3">
      <c r="A72" s="122" t="s">
        <v>335</v>
      </c>
      <c r="B72" s="103" t="s">
        <v>336</v>
      </c>
      <c r="C72" s="102">
        <f>+C73</f>
        <v>0</v>
      </c>
      <c r="D72" s="102">
        <f t="shared" si="26"/>
        <v>0</v>
      </c>
      <c r="E72" s="102">
        <f t="shared" si="26"/>
        <v>0</v>
      </c>
      <c r="F72" s="102">
        <f t="shared" si="26"/>
        <v>0</v>
      </c>
      <c r="G72" s="102">
        <f t="shared" si="26"/>
        <v>0</v>
      </c>
      <c r="H72" s="102">
        <f t="shared" si="26"/>
        <v>0</v>
      </c>
      <c r="I72" s="93"/>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28"/>
      <c r="FQ72" s="28"/>
      <c r="FR72" s="28"/>
      <c r="FS72" s="28"/>
      <c r="FT72" s="28"/>
      <c r="FU72" s="28"/>
      <c r="FV72" s="28"/>
      <c r="FW72" s="28"/>
      <c r="FX72" s="28"/>
      <c r="FY72" s="28"/>
      <c r="FZ72" s="28"/>
      <c r="GA72" s="28"/>
      <c r="GB72" s="28"/>
      <c r="GC72" s="28"/>
      <c r="GD72" s="28"/>
      <c r="GE72" s="28"/>
      <c r="GF72" s="28"/>
      <c r="GG72" s="28"/>
      <c r="GH72" s="28"/>
      <c r="GI72" s="28"/>
      <c r="GJ72" s="28"/>
      <c r="GK72" s="28"/>
      <c r="GL72" s="28"/>
      <c r="GM72" s="28"/>
      <c r="GN72" s="28"/>
      <c r="GO72" s="28"/>
      <c r="GP72" s="28"/>
      <c r="GQ72" s="28"/>
      <c r="GR72" s="28"/>
      <c r="GS72" s="28"/>
      <c r="GT72" s="28"/>
      <c r="GU72" s="28"/>
      <c r="GV72" s="28"/>
      <c r="GW72" s="28"/>
      <c r="GX72" s="28"/>
      <c r="GY72" s="28"/>
      <c r="GZ72" s="28"/>
      <c r="HA72" s="28"/>
      <c r="HB72" s="28"/>
      <c r="HC72" s="28"/>
      <c r="HD72" s="28"/>
      <c r="HE72" s="28"/>
      <c r="HF72" s="28"/>
      <c r="HG72" s="28"/>
      <c r="HH72" s="28"/>
      <c r="HI72" s="28"/>
      <c r="HJ72" s="28"/>
      <c r="HK72" s="28"/>
      <c r="HL72" s="28"/>
      <c r="HM72" s="28"/>
      <c r="HN72" s="28"/>
      <c r="HO72" s="28"/>
      <c r="HP72" s="28"/>
      <c r="HQ72" s="28"/>
      <c r="HR72" s="28"/>
      <c r="HS72" s="28"/>
      <c r="HT72" s="28"/>
      <c r="HU72" s="28"/>
      <c r="HV72" s="28"/>
      <c r="HW72" s="28"/>
      <c r="HX72" s="28"/>
      <c r="HY72" s="28"/>
      <c r="HZ72" s="28"/>
      <c r="IA72" s="28"/>
      <c r="IB72" s="28"/>
      <c r="IC72" s="28"/>
    </row>
    <row r="73" spans="1:237" ht="16.5" customHeight="1" x14ac:dyDescent="0.3">
      <c r="A73" s="122" t="s">
        <v>337</v>
      </c>
      <c r="B73" s="111" t="s">
        <v>338</v>
      </c>
      <c r="C73" s="108"/>
      <c r="D73" s="109">
        <v>0</v>
      </c>
      <c r="E73" s="109">
        <v>0</v>
      </c>
      <c r="F73" s="109">
        <v>0</v>
      </c>
      <c r="G73" s="110">
        <v>0</v>
      </c>
      <c r="H73" s="110">
        <v>0</v>
      </c>
      <c r="I73" s="93"/>
    </row>
    <row r="74" spans="1:237" s="28" customFormat="1" ht="16.5" customHeight="1" x14ac:dyDescent="0.3">
      <c r="A74" s="122" t="s">
        <v>339</v>
      </c>
      <c r="B74" s="123" t="s">
        <v>231</v>
      </c>
      <c r="C74" s="112">
        <f t="shared" ref="C74:H74" si="27">C75+C76</f>
        <v>0</v>
      </c>
      <c r="D74" s="112">
        <f t="shared" si="27"/>
        <v>85370</v>
      </c>
      <c r="E74" s="112">
        <f t="shared" si="27"/>
        <v>85370</v>
      </c>
      <c r="F74" s="112">
        <f t="shared" si="27"/>
        <v>85370</v>
      </c>
      <c r="G74" s="112">
        <f t="shared" si="27"/>
        <v>85362</v>
      </c>
      <c r="H74" s="112">
        <f t="shared" si="27"/>
        <v>8184</v>
      </c>
      <c r="I74" s="93"/>
    </row>
    <row r="75" spans="1:237" ht="16.5" customHeight="1" x14ac:dyDescent="0.3">
      <c r="A75" s="122" t="s">
        <v>340</v>
      </c>
      <c r="B75" s="124" t="s">
        <v>341</v>
      </c>
      <c r="C75" s="108"/>
      <c r="D75" s="109">
        <v>0</v>
      </c>
      <c r="E75" s="109">
        <v>0</v>
      </c>
      <c r="F75" s="109">
        <v>0</v>
      </c>
      <c r="G75" s="110">
        <v>0</v>
      </c>
      <c r="H75" s="110">
        <v>0</v>
      </c>
      <c r="I75" s="93"/>
    </row>
    <row r="76" spans="1:237" ht="16.5" customHeight="1" x14ac:dyDescent="0.3">
      <c r="A76" s="122" t="s">
        <v>342</v>
      </c>
      <c r="B76" s="124" t="s">
        <v>343</v>
      </c>
      <c r="C76" s="108"/>
      <c r="D76" s="109">
        <v>85370</v>
      </c>
      <c r="E76" s="109">
        <v>85370</v>
      </c>
      <c r="F76" s="109">
        <v>85370</v>
      </c>
      <c r="G76" s="110">
        <v>85362</v>
      </c>
      <c r="H76" s="110">
        <v>8184</v>
      </c>
      <c r="I76" s="93"/>
    </row>
    <row r="77" spans="1:237" s="28" customFormat="1" ht="16.5" customHeight="1" x14ac:dyDescent="0.3">
      <c r="A77" s="100" t="s">
        <v>344</v>
      </c>
      <c r="B77" s="103" t="s">
        <v>233</v>
      </c>
      <c r="C77" s="104">
        <f t="shared" ref="C77:H77" si="28">+C78</f>
        <v>0</v>
      </c>
      <c r="D77" s="104">
        <f t="shared" si="28"/>
        <v>90000</v>
      </c>
      <c r="E77" s="104">
        <f t="shared" si="28"/>
        <v>90000</v>
      </c>
      <c r="F77" s="104">
        <f t="shared" si="28"/>
        <v>90000</v>
      </c>
      <c r="G77" s="104">
        <f t="shared" si="28"/>
        <v>89872</v>
      </c>
      <c r="H77" s="104">
        <f t="shared" si="28"/>
        <v>0</v>
      </c>
      <c r="I77" s="93"/>
    </row>
    <row r="78" spans="1:237" s="28" customFormat="1" ht="16.5" customHeight="1" x14ac:dyDescent="0.3">
      <c r="A78" s="100" t="s">
        <v>345</v>
      </c>
      <c r="B78" s="103" t="s">
        <v>235</v>
      </c>
      <c r="C78" s="104">
        <f t="shared" ref="C78:H78" si="29">+C79+C84</f>
        <v>0</v>
      </c>
      <c r="D78" s="104">
        <f t="shared" si="29"/>
        <v>90000</v>
      </c>
      <c r="E78" s="104">
        <f t="shared" si="29"/>
        <v>90000</v>
      </c>
      <c r="F78" s="104">
        <f t="shared" si="29"/>
        <v>90000</v>
      </c>
      <c r="G78" s="104">
        <f t="shared" si="29"/>
        <v>89872</v>
      </c>
      <c r="H78" s="104">
        <f t="shared" si="29"/>
        <v>0</v>
      </c>
      <c r="I78" s="93"/>
    </row>
    <row r="79" spans="1:237" s="28" customFormat="1" ht="16.5" customHeight="1" x14ac:dyDescent="0.3">
      <c r="A79" s="100" t="s">
        <v>346</v>
      </c>
      <c r="B79" s="103" t="s">
        <v>347</v>
      </c>
      <c r="C79" s="104">
        <f t="shared" ref="C79:H79" si="30">+C81+C83+C82+C80</f>
        <v>0</v>
      </c>
      <c r="D79" s="104">
        <f t="shared" si="30"/>
        <v>90000</v>
      </c>
      <c r="E79" s="104">
        <f t="shared" si="30"/>
        <v>90000</v>
      </c>
      <c r="F79" s="104">
        <f t="shared" si="30"/>
        <v>90000</v>
      </c>
      <c r="G79" s="104">
        <f t="shared" si="30"/>
        <v>89872</v>
      </c>
      <c r="H79" s="104">
        <f t="shared" si="30"/>
        <v>0</v>
      </c>
      <c r="I79" s="93"/>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c r="DB79" s="21"/>
      <c r="DC79" s="21"/>
      <c r="DD79" s="21"/>
      <c r="DE79" s="21"/>
      <c r="DF79" s="21"/>
      <c r="DG79" s="21"/>
      <c r="DH79" s="21"/>
      <c r="DI79" s="21"/>
      <c r="DJ79" s="21"/>
      <c r="DK79" s="21"/>
      <c r="DL79" s="21"/>
      <c r="DM79" s="21"/>
      <c r="DN79" s="21"/>
      <c r="DO79" s="21"/>
      <c r="DP79" s="21"/>
      <c r="DQ79" s="21"/>
      <c r="DR79" s="21"/>
      <c r="DS79" s="21"/>
      <c r="DT79" s="21"/>
      <c r="DU79" s="21"/>
      <c r="DV79" s="21"/>
      <c r="DW79" s="21"/>
      <c r="DX79" s="21"/>
      <c r="DY79" s="21"/>
      <c r="DZ79" s="21"/>
      <c r="EA79" s="21"/>
      <c r="EB79" s="21"/>
      <c r="EC79" s="21"/>
      <c r="ED79" s="21"/>
      <c r="EE79" s="21"/>
      <c r="EF79" s="21"/>
      <c r="EG79" s="21"/>
      <c r="EH79" s="21"/>
      <c r="EI79" s="21"/>
      <c r="EJ79" s="21"/>
      <c r="EK79" s="21"/>
      <c r="EL79" s="21"/>
      <c r="EM79" s="21"/>
      <c r="EN79" s="21"/>
      <c r="EO79" s="21"/>
      <c r="EP79" s="21"/>
      <c r="EQ79" s="21"/>
      <c r="ER79" s="21"/>
      <c r="ES79" s="21"/>
      <c r="ET79" s="21"/>
      <c r="EU79" s="21"/>
      <c r="EV79" s="21"/>
      <c r="EW79" s="21"/>
      <c r="EX79" s="21"/>
      <c r="EY79" s="21"/>
      <c r="EZ79" s="21"/>
      <c r="FA79" s="21"/>
      <c r="FB79" s="21"/>
      <c r="FC79" s="21"/>
      <c r="FD79" s="21"/>
      <c r="FE79" s="21"/>
      <c r="FF79" s="21"/>
      <c r="FG79" s="21"/>
      <c r="FH79" s="21"/>
      <c r="FI79" s="21"/>
      <c r="FJ79" s="21"/>
      <c r="FK79" s="21"/>
      <c r="FL79" s="21"/>
      <c r="FM79" s="21"/>
      <c r="FN79" s="21"/>
      <c r="FO79" s="21"/>
      <c r="FP79" s="21"/>
      <c r="FQ79" s="21"/>
      <c r="FR79" s="21"/>
      <c r="FS79" s="21"/>
      <c r="FT79" s="21"/>
      <c r="FU79" s="21"/>
      <c r="FV79" s="21"/>
      <c r="FW79" s="21"/>
      <c r="FX79" s="21"/>
      <c r="FY79" s="21"/>
      <c r="FZ79" s="21"/>
      <c r="GA79" s="21"/>
      <c r="GB79" s="21"/>
      <c r="GC79" s="21"/>
      <c r="GD79" s="21"/>
      <c r="GE79" s="21"/>
      <c r="GF79" s="21"/>
      <c r="GG79" s="21"/>
      <c r="GH79" s="21"/>
      <c r="GI79" s="21"/>
      <c r="GJ79" s="21"/>
      <c r="GK79" s="21"/>
      <c r="GL79" s="21"/>
      <c r="GM79" s="21"/>
      <c r="GN79" s="21"/>
      <c r="GO79" s="21"/>
      <c r="GP79" s="21"/>
      <c r="GQ79" s="21"/>
      <c r="GR79" s="21"/>
      <c r="GS79" s="21"/>
      <c r="GT79" s="21"/>
      <c r="GU79" s="21"/>
      <c r="GV79" s="21"/>
      <c r="GW79" s="21"/>
      <c r="GX79" s="21"/>
      <c r="GY79" s="21"/>
      <c r="GZ79" s="21"/>
      <c r="HA79" s="21"/>
      <c r="HB79" s="21"/>
      <c r="HC79" s="21"/>
      <c r="HD79" s="21"/>
      <c r="HE79" s="21"/>
      <c r="HF79" s="21"/>
      <c r="HG79" s="21"/>
      <c r="HH79" s="21"/>
      <c r="HI79" s="21"/>
      <c r="HJ79" s="21"/>
      <c r="HK79" s="21"/>
      <c r="HL79" s="21"/>
      <c r="HM79" s="21"/>
      <c r="HN79" s="21"/>
      <c r="HO79" s="21"/>
      <c r="HP79" s="21"/>
      <c r="HQ79" s="21"/>
      <c r="HR79" s="21"/>
      <c r="HS79" s="21"/>
      <c r="HT79" s="21"/>
      <c r="HU79" s="21"/>
      <c r="HV79" s="21"/>
      <c r="HW79" s="21"/>
      <c r="HX79" s="21"/>
      <c r="HY79" s="21"/>
      <c r="HZ79" s="21"/>
      <c r="IA79" s="21"/>
      <c r="IB79" s="21"/>
      <c r="IC79" s="21"/>
    </row>
    <row r="80" spans="1:237" ht="16.5" customHeight="1" x14ac:dyDescent="0.3">
      <c r="A80" s="106" t="s">
        <v>348</v>
      </c>
      <c r="B80" s="107" t="s">
        <v>349</v>
      </c>
      <c r="C80" s="125"/>
      <c r="D80" s="109">
        <v>0</v>
      </c>
      <c r="E80" s="109">
        <v>0</v>
      </c>
      <c r="F80" s="109"/>
      <c r="G80" s="110">
        <v>0</v>
      </c>
      <c r="H80" s="110">
        <v>0</v>
      </c>
      <c r="I80" s="93"/>
    </row>
    <row r="81" spans="1:237" ht="16.5" customHeight="1" x14ac:dyDescent="0.3">
      <c r="A81" s="106" t="s">
        <v>350</v>
      </c>
      <c r="B81" s="111" t="s">
        <v>351</v>
      </c>
      <c r="C81" s="108"/>
      <c r="D81" s="109">
        <v>90000</v>
      </c>
      <c r="E81" s="109">
        <v>90000</v>
      </c>
      <c r="F81" s="109">
        <v>90000</v>
      </c>
      <c r="G81" s="110">
        <v>89872</v>
      </c>
      <c r="H81" s="110">
        <v>0</v>
      </c>
      <c r="I81" s="93"/>
    </row>
    <row r="82" spans="1:237" ht="16.5" customHeight="1" x14ac:dyDescent="0.3">
      <c r="A82" s="106" t="s">
        <v>352</v>
      </c>
      <c r="B82" s="107" t="s">
        <v>353</v>
      </c>
      <c r="C82" s="108"/>
      <c r="D82" s="109">
        <v>0</v>
      </c>
      <c r="E82" s="109">
        <v>0</v>
      </c>
      <c r="F82" s="109"/>
      <c r="G82" s="110">
        <v>0</v>
      </c>
      <c r="H82" s="110">
        <v>0</v>
      </c>
      <c r="I82" s="93"/>
    </row>
    <row r="83" spans="1:237" ht="16.5" customHeight="1" x14ac:dyDescent="0.3">
      <c r="A83" s="106" t="s">
        <v>354</v>
      </c>
      <c r="B83" s="111" t="s">
        <v>355</v>
      </c>
      <c r="C83" s="108"/>
      <c r="D83" s="109">
        <v>0</v>
      </c>
      <c r="E83" s="109">
        <v>0</v>
      </c>
      <c r="F83" s="109"/>
      <c r="G83" s="110">
        <v>0</v>
      </c>
      <c r="H83" s="110">
        <v>0</v>
      </c>
      <c r="I83" s="93"/>
    </row>
    <row r="84" spans="1:237" ht="16.5" customHeight="1" x14ac:dyDescent="0.3">
      <c r="A84" s="106" t="s">
        <v>356</v>
      </c>
      <c r="B84" s="107" t="s">
        <v>357</v>
      </c>
      <c r="C84" s="108"/>
      <c r="D84" s="109">
        <v>0</v>
      </c>
      <c r="E84" s="109">
        <v>0</v>
      </c>
      <c r="F84" s="109"/>
      <c r="G84" s="110">
        <v>0</v>
      </c>
      <c r="H84" s="110">
        <v>0</v>
      </c>
      <c r="I84" s="93"/>
    </row>
    <row r="85" spans="1:237" ht="16.5" customHeight="1" x14ac:dyDescent="0.3">
      <c r="A85" s="106" t="s">
        <v>243</v>
      </c>
      <c r="B85" s="111" t="s">
        <v>358</v>
      </c>
      <c r="C85" s="108"/>
      <c r="D85" s="109">
        <v>0</v>
      </c>
      <c r="E85" s="109">
        <v>0</v>
      </c>
      <c r="F85" s="109"/>
      <c r="G85" s="110"/>
      <c r="H85" s="110"/>
      <c r="I85" s="93"/>
      <c r="J85" s="29"/>
      <c r="K85" s="29"/>
      <c r="L85" s="29"/>
      <c r="M85" s="29"/>
      <c r="N85" s="29"/>
      <c r="O85" s="29"/>
      <c r="P85" s="29"/>
      <c r="Q85" s="29"/>
      <c r="R85" s="29"/>
      <c r="S85" s="29"/>
      <c r="T85" s="29"/>
      <c r="U85" s="29"/>
      <c r="V85" s="29"/>
      <c r="W85" s="29"/>
      <c r="X85" s="29"/>
      <c r="Y85" s="29"/>
      <c r="Z85" s="29"/>
      <c r="AA85" s="29"/>
      <c r="AB85" s="29"/>
      <c r="AC85" s="29"/>
      <c r="AD85" s="29"/>
      <c r="AE85" s="29"/>
      <c r="AF85" s="29"/>
      <c r="AG85" s="29"/>
      <c r="AH85" s="29"/>
      <c r="AI85" s="29"/>
      <c r="AJ85" s="29"/>
      <c r="AK85" s="29"/>
      <c r="AL85" s="29"/>
      <c r="AM85" s="29"/>
      <c r="AN85" s="29"/>
      <c r="AO85" s="29"/>
      <c r="AP85" s="29"/>
      <c r="AQ85" s="29"/>
      <c r="AR85" s="29"/>
      <c r="AS85" s="29"/>
      <c r="AT85" s="29"/>
      <c r="AU85" s="29"/>
      <c r="AV85" s="29"/>
      <c r="AW85" s="29"/>
      <c r="AX85" s="29"/>
      <c r="AY85" s="29"/>
      <c r="AZ85" s="29"/>
      <c r="BA85" s="29"/>
      <c r="BB85" s="29"/>
      <c r="BC85" s="29"/>
      <c r="BD85" s="29"/>
      <c r="BE85" s="29"/>
      <c r="BF85" s="29"/>
      <c r="BG85" s="29"/>
      <c r="BH85" s="29"/>
      <c r="BI85" s="29"/>
      <c r="BJ85" s="29"/>
      <c r="BK85" s="29"/>
      <c r="BL85" s="29"/>
      <c r="BM85" s="29"/>
      <c r="BN85" s="29"/>
      <c r="BO85" s="29"/>
      <c r="BP85" s="29"/>
      <c r="BQ85" s="29"/>
      <c r="BR85" s="29"/>
      <c r="BS85" s="29"/>
      <c r="BT85" s="29"/>
      <c r="BU85" s="29"/>
      <c r="BV85" s="29"/>
      <c r="BW85" s="29"/>
      <c r="BX85" s="29"/>
      <c r="BY85" s="29"/>
      <c r="BZ85" s="29"/>
      <c r="CA85" s="29"/>
      <c r="CB85" s="29"/>
      <c r="CC85" s="29"/>
      <c r="CD85" s="29"/>
      <c r="CE85" s="29"/>
      <c r="CF85" s="29"/>
      <c r="CG85" s="29"/>
      <c r="CH85" s="29"/>
      <c r="CI85" s="29"/>
      <c r="CJ85" s="29"/>
      <c r="CK85" s="29"/>
      <c r="CL85" s="29"/>
      <c r="CM85" s="29"/>
      <c r="CN85" s="29"/>
      <c r="CO85" s="29"/>
      <c r="CP85" s="29"/>
      <c r="CQ85" s="29"/>
      <c r="CR85" s="29"/>
      <c r="CS85" s="29"/>
      <c r="CT85" s="29"/>
      <c r="CU85" s="29"/>
      <c r="CV85" s="29"/>
      <c r="CW85" s="29"/>
      <c r="CX85" s="29"/>
      <c r="CY85" s="29"/>
      <c r="CZ85" s="29"/>
      <c r="DA85" s="29"/>
      <c r="DB85" s="29"/>
      <c r="DC85" s="29"/>
      <c r="DD85" s="29"/>
      <c r="DE85" s="29"/>
      <c r="DF85" s="29"/>
      <c r="DG85" s="29"/>
      <c r="DH85" s="29"/>
      <c r="DI85" s="29"/>
      <c r="DJ85" s="29"/>
      <c r="DK85" s="29"/>
      <c r="DL85" s="29"/>
      <c r="DM85" s="29"/>
      <c r="DN85" s="29"/>
      <c r="DO85" s="29"/>
      <c r="DP85" s="29"/>
      <c r="DQ85" s="29"/>
      <c r="DR85" s="29"/>
      <c r="DS85" s="29"/>
      <c r="DT85" s="29"/>
      <c r="DU85" s="29"/>
      <c r="DV85" s="29"/>
      <c r="DW85" s="29"/>
      <c r="DX85" s="29"/>
      <c r="DY85" s="29"/>
      <c r="DZ85" s="29"/>
      <c r="EA85" s="29"/>
      <c r="EB85" s="29"/>
      <c r="EC85" s="29"/>
      <c r="ED85" s="29"/>
      <c r="EE85" s="29"/>
      <c r="EF85" s="29"/>
      <c r="EG85" s="29"/>
      <c r="EH85" s="29"/>
      <c r="EI85" s="29"/>
      <c r="EJ85" s="29"/>
      <c r="EK85" s="29"/>
      <c r="EL85" s="29"/>
      <c r="EM85" s="29"/>
      <c r="EN85" s="29"/>
      <c r="EO85" s="29"/>
      <c r="EP85" s="29"/>
      <c r="EQ85" s="29"/>
      <c r="ER85" s="29"/>
      <c r="ES85" s="29"/>
      <c r="ET85" s="29"/>
      <c r="EU85" s="29"/>
      <c r="EV85" s="29"/>
      <c r="EW85" s="29"/>
      <c r="EX85" s="29"/>
      <c r="EY85" s="29"/>
      <c r="EZ85" s="29"/>
      <c r="FA85" s="29"/>
      <c r="FB85" s="29"/>
      <c r="FC85" s="29"/>
      <c r="FD85" s="29"/>
      <c r="FE85" s="29"/>
      <c r="FF85" s="29"/>
      <c r="FG85" s="29"/>
      <c r="FH85" s="29"/>
      <c r="FI85" s="29"/>
      <c r="FJ85" s="29"/>
      <c r="FK85" s="29"/>
      <c r="FL85" s="29"/>
      <c r="FM85" s="29"/>
      <c r="FN85" s="29"/>
      <c r="FO85" s="29"/>
      <c r="FP85" s="29"/>
      <c r="FQ85" s="29"/>
      <c r="FR85" s="29"/>
      <c r="FS85" s="29"/>
      <c r="FT85" s="29"/>
      <c r="FU85" s="29"/>
      <c r="FV85" s="29"/>
      <c r="FW85" s="29"/>
      <c r="FX85" s="29"/>
      <c r="FY85" s="29"/>
      <c r="FZ85" s="29"/>
      <c r="GA85" s="29"/>
      <c r="GB85" s="29"/>
      <c r="GC85" s="29"/>
      <c r="GD85" s="29"/>
      <c r="GE85" s="29"/>
      <c r="GF85" s="29"/>
      <c r="GG85" s="29"/>
      <c r="GH85" s="29"/>
      <c r="GI85" s="29"/>
      <c r="GJ85" s="29"/>
      <c r="GK85" s="29"/>
      <c r="GL85" s="29"/>
      <c r="GM85" s="29"/>
      <c r="GN85" s="29"/>
      <c r="GO85" s="29"/>
      <c r="GP85" s="29"/>
      <c r="GQ85" s="29"/>
      <c r="GR85" s="29"/>
      <c r="GS85" s="29"/>
      <c r="GT85" s="29"/>
      <c r="GU85" s="29"/>
      <c r="GV85" s="29"/>
      <c r="GW85" s="29"/>
      <c r="GX85" s="29"/>
      <c r="GY85" s="29"/>
      <c r="GZ85" s="29"/>
      <c r="HA85" s="29"/>
      <c r="HB85" s="29"/>
      <c r="HC85" s="29"/>
      <c r="HD85" s="29"/>
      <c r="HE85" s="29"/>
      <c r="HF85" s="29"/>
      <c r="HG85" s="29"/>
      <c r="HH85" s="29"/>
      <c r="HI85" s="29"/>
      <c r="HJ85" s="29"/>
      <c r="HK85" s="29"/>
      <c r="HL85" s="29"/>
      <c r="HM85" s="29"/>
      <c r="HN85" s="29"/>
      <c r="HO85" s="29"/>
      <c r="HP85" s="29"/>
      <c r="HQ85" s="29"/>
      <c r="HR85" s="29"/>
      <c r="HS85" s="29"/>
      <c r="HT85" s="29"/>
      <c r="HU85" s="29"/>
      <c r="HV85" s="29"/>
      <c r="HW85" s="29"/>
      <c r="HX85" s="29"/>
      <c r="HY85" s="29"/>
      <c r="HZ85" s="29"/>
      <c r="IA85" s="29"/>
      <c r="IB85" s="29"/>
      <c r="IC85" s="29"/>
    </row>
    <row r="86" spans="1:237" ht="16.5" customHeight="1" x14ac:dyDescent="0.3">
      <c r="A86" s="106" t="s">
        <v>359</v>
      </c>
      <c r="B86" s="111" t="s">
        <v>360</v>
      </c>
      <c r="C86" s="126">
        <f>C43-C88+C9+C11+C12+C14+C15+C16-C85</f>
        <v>0</v>
      </c>
      <c r="D86" s="126">
        <f t="shared" ref="D86:H86" si="31">D43-D88+D9+D11+D12+D14+D15+D16-D85</f>
        <v>320045560</v>
      </c>
      <c r="E86" s="126">
        <f t="shared" si="31"/>
        <v>320045560</v>
      </c>
      <c r="F86" s="126">
        <f t="shared" si="31"/>
        <v>320045560</v>
      </c>
      <c r="G86" s="126">
        <f t="shared" si="31"/>
        <v>319638264</v>
      </c>
      <c r="H86" s="126">
        <f t="shared" si="31"/>
        <v>27571588</v>
      </c>
      <c r="I86" s="93"/>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29"/>
      <c r="BZ86" s="29"/>
      <c r="CA86" s="29"/>
      <c r="CB86" s="29"/>
      <c r="CC86" s="29"/>
      <c r="CD86" s="29"/>
      <c r="CE86" s="29"/>
      <c r="CF86" s="29"/>
      <c r="CG86" s="29"/>
      <c r="CH86" s="29"/>
      <c r="CI86" s="29"/>
      <c r="CJ86" s="29"/>
      <c r="CK86" s="29"/>
      <c r="CL86" s="29"/>
      <c r="CM86" s="29"/>
      <c r="CN86" s="29"/>
      <c r="CO86" s="29"/>
      <c r="CP86" s="29"/>
      <c r="CQ86" s="29"/>
      <c r="CR86" s="29"/>
      <c r="CS86" s="29"/>
      <c r="CT86" s="29"/>
      <c r="CU86" s="29"/>
      <c r="CV86" s="29"/>
      <c r="CW86" s="29"/>
      <c r="CX86" s="29"/>
      <c r="CY86" s="29"/>
      <c r="CZ86" s="29"/>
      <c r="DA86" s="29"/>
      <c r="DB86" s="29"/>
      <c r="DC86" s="29"/>
      <c r="DD86" s="29"/>
      <c r="DE86" s="29"/>
      <c r="DF86" s="29"/>
      <c r="DG86" s="29"/>
      <c r="DH86" s="29"/>
      <c r="DI86" s="29"/>
      <c r="DJ86" s="29"/>
      <c r="DK86" s="29"/>
      <c r="DL86" s="29"/>
      <c r="DM86" s="29"/>
      <c r="DN86" s="29"/>
      <c r="DO86" s="29"/>
      <c r="DP86" s="29"/>
      <c r="DQ86" s="29"/>
      <c r="DR86" s="29"/>
      <c r="DS86" s="29"/>
      <c r="DT86" s="29"/>
      <c r="DU86" s="29"/>
      <c r="DV86" s="29"/>
      <c r="DW86" s="29"/>
      <c r="DX86" s="29"/>
      <c r="DY86" s="29"/>
      <c r="DZ86" s="29"/>
      <c r="EA86" s="29"/>
      <c r="EB86" s="29"/>
      <c r="EC86" s="29"/>
      <c r="ED86" s="29"/>
      <c r="EE86" s="29"/>
      <c r="EF86" s="29"/>
      <c r="EG86" s="29"/>
      <c r="EH86" s="29"/>
      <c r="EI86" s="29"/>
      <c r="EJ86" s="29"/>
      <c r="EK86" s="29"/>
      <c r="EL86" s="29"/>
      <c r="EM86" s="29"/>
      <c r="EN86" s="29"/>
      <c r="EO86" s="29"/>
      <c r="EP86" s="29"/>
      <c r="EQ86" s="29"/>
      <c r="ER86" s="29"/>
      <c r="ES86" s="29"/>
      <c r="ET86" s="29"/>
      <c r="EU86" s="29"/>
      <c r="EV86" s="29"/>
      <c r="EW86" s="29"/>
      <c r="EX86" s="29"/>
      <c r="EY86" s="29"/>
      <c r="EZ86" s="29"/>
      <c r="FA86" s="29"/>
      <c r="FB86" s="29"/>
      <c r="FC86" s="29"/>
      <c r="FD86" s="29"/>
      <c r="FE86" s="29"/>
      <c r="FF86" s="29"/>
      <c r="FG86" s="29"/>
      <c r="FH86" s="29"/>
      <c r="FI86" s="29"/>
      <c r="FJ86" s="29"/>
      <c r="FK86" s="29"/>
      <c r="FL86" s="29"/>
      <c r="FM86" s="29"/>
      <c r="FN86" s="29"/>
      <c r="FO86" s="29"/>
      <c r="FP86" s="29"/>
      <c r="FQ86" s="29"/>
      <c r="FR86" s="29"/>
      <c r="FS86" s="29"/>
      <c r="FT86" s="29"/>
      <c r="FU86" s="29"/>
      <c r="FV86" s="29"/>
      <c r="FW86" s="29"/>
      <c r="FX86" s="29"/>
      <c r="FY86" s="29"/>
      <c r="FZ86" s="29"/>
      <c r="GA86" s="29"/>
      <c r="GB86" s="29"/>
      <c r="GC86" s="29"/>
      <c r="GD86" s="29"/>
      <c r="GE86" s="29"/>
      <c r="GF86" s="29"/>
      <c r="GG86" s="29"/>
      <c r="GH86" s="29"/>
      <c r="GI86" s="29"/>
      <c r="GJ86" s="29"/>
      <c r="GK86" s="29"/>
      <c r="GL86" s="29"/>
      <c r="GM86" s="29"/>
      <c r="GN86" s="29"/>
      <c r="GO86" s="29"/>
      <c r="GP86" s="29"/>
      <c r="GQ86" s="29"/>
      <c r="GR86" s="29"/>
      <c r="GS86" s="29"/>
      <c r="GT86" s="29"/>
      <c r="GU86" s="29"/>
      <c r="GV86" s="29"/>
      <c r="GW86" s="29"/>
      <c r="GX86" s="29"/>
      <c r="GY86" s="29"/>
      <c r="GZ86" s="29"/>
      <c r="HA86" s="29"/>
      <c r="HB86" s="29"/>
      <c r="HC86" s="29"/>
      <c r="HD86" s="29"/>
      <c r="HE86" s="29"/>
      <c r="HF86" s="29"/>
      <c r="HG86" s="29"/>
      <c r="HH86" s="29"/>
      <c r="HI86" s="29"/>
      <c r="HJ86" s="29"/>
      <c r="HK86" s="29"/>
      <c r="HL86" s="29"/>
      <c r="HM86" s="29"/>
      <c r="HN86" s="29"/>
      <c r="HO86" s="29"/>
      <c r="HP86" s="29"/>
      <c r="HQ86" s="29"/>
      <c r="HR86" s="29"/>
      <c r="HS86" s="29"/>
      <c r="HT86" s="29"/>
      <c r="HU86" s="29"/>
      <c r="HV86" s="29"/>
      <c r="HW86" s="29"/>
      <c r="HX86" s="29"/>
      <c r="HY86" s="29"/>
      <c r="HZ86" s="29"/>
      <c r="IA86" s="29"/>
      <c r="IB86" s="29"/>
      <c r="IC86" s="29"/>
    </row>
    <row r="87" spans="1:237" ht="16.5" customHeight="1" x14ac:dyDescent="0.3">
      <c r="A87" s="106"/>
      <c r="B87" s="111" t="s">
        <v>361</v>
      </c>
      <c r="C87" s="102"/>
      <c r="D87" s="118">
        <v>0</v>
      </c>
      <c r="E87" s="118">
        <v>0</v>
      </c>
      <c r="F87" s="118"/>
      <c r="G87" s="109">
        <v>-59301</v>
      </c>
      <c r="H87" s="109">
        <v>-22500</v>
      </c>
      <c r="I87" s="93"/>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29"/>
      <c r="BB87" s="29"/>
      <c r="BC87" s="29"/>
      <c r="BD87" s="29"/>
      <c r="BE87" s="29"/>
      <c r="BF87" s="29"/>
      <c r="BG87" s="29"/>
      <c r="BH87" s="29"/>
      <c r="BI87" s="29"/>
      <c r="BJ87" s="29"/>
      <c r="BK87" s="29"/>
      <c r="BL87" s="29"/>
      <c r="BM87" s="29"/>
      <c r="BN87" s="29"/>
      <c r="BO87" s="29"/>
      <c r="BP87" s="29"/>
      <c r="BQ87" s="29"/>
      <c r="BR87" s="29"/>
      <c r="BS87" s="29"/>
      <c r="BT87" s="29"/>
      <c r="BU87" s="29"/>
      <c r="BV87" s="29"/>
      <c r="BW87" s="29"/>
      <c r="BX87" s="29"/>
      <c r="BY87" s="29"/>
      <c r="BZ87" s="29"/>
      <c r="CA87" s="29"/>
      <c r="CB87" s="29"/>
      <c r="CC87" s="29"/>
      <c r="CD87" s="29"/>
      <c r="CE87" s="29"/>
      <c r="CF87" s="29"/>
      <c r="CG87" s="29"/>
      <c r="CH87" s="29"/>
      <c r="CI87" s="29"/>
      <c r="CJ87" s="29"/>
      <c r="CK87" s="29"/>
      <c r="CL87" s="29"/>
      <c r="CM87" s="29"/>
      <c r="CN87" s="29"/>
      <c r="CO87" s="29"/>
      <c r="CP87" s="29"/>
      <c r="CQ87" s="29"/>
      <c r="CR87" s="29"/>
      <c r="CS87" s="29"/>
      <c r="CT87" s="29"/>
      <c r="CU87" s="29"/>
      <c r="CV87" s="29"/>
      <c r="CW87" s="29"/>
      <c r="CX87" s="29"/>
      <c r="CY87" s="29"/>
      <c r="CZ87" s="29"/>
      <c r="DA87" s="29"/>
      <c r="DB87" s="29"/>
      <c r="DC87" s="29"/>
      <c r="DD87" s="29"/>
      <c r="DE87" s="29"/>
      <c r="DF87" s="29"/>
      <c r="DG87" s="29"/>
      <c r="DH87" s="29"/>
      <c r="DI87" s="29"/>
      <c r="DJ87" s="29"/>
      <c r="DK87" s="29"/>
      <c r="DL87" s="29"/>
      <c r="DM87" s="29"/>
      <c r="DN87" s="29"/>
      <c r="DO87" s="29"/>
      <c r="DP87" s="29"/>
      <c r="DQ87" s="29"/>
      <c r="DR87" s="29"/>
      <c r="DS87" s="29"/>
      <c r="DT87" s="29"/>
      <c r="DU87" s="29"/>
      <c r="DV87" s="29"/>
      <c r="DW87" s="29"/>
      <c r="DX87" s="29"/>
      <c r="DY87" s="29"/>
      <c r="DZ87" s="29"/>
      <c r="EA87" s="29"/>
      <c r="EB87" s="29"/>
      <c r="EC87" s="29"/>
      <c r="ED87" s="29"/>
      <c r="EE87" s="29"/>
      <c r="EF87" s="29"/>
      <c r="EG87" s="29"/>
      <c r="EH87" s="29"/>
      <c r="EI87" s="29"/>
      <c r="EJ87" s="29"/>
      <c r="EK87" s="29"/>
      <c r="EL87" s="29"/>
      <c r="EM87" s="29"/>
      <c r="EN87" s="29"/>
      <c r="EO87" s="29"/>
      <c r="EP87" s="29"/>
      <c r="EQ87" s="29"/>
      <c r="ER87" s="29"/>
      <c r="ES87" s="29"/>
      <c r="ET87" s="29"/>
      <c r="EU87" s="29"/>
      <c r="EV87" s="29"/>
      <c r="EW87" s="29"/>
      <c r="EX87" s="29"/>
      <c r="EY87" s="29"/>
      <c r="EZ87" s="29"/>
      <c r="FA87" s="29"/>
      <c r="FB87" s="29"/>
      <c r="FC87" s="29"/>
      <c r="FD87" s="29"/>
      <c r="FE87" s="29"/>
      <c r="FF87" s="29"/>
      <c r="FG87" s="29"/>
      <c r="FH87" s="29"/>
      <c r="FI87" s="29"/>
      <c r="FJ87" s="29"/>
      <c r="FK87" s="29"/>
      <c r="FL87" s="29"/>
      <c r="FM87" s="29"/>
      <c r="FN87" s="29"/>
      <c r="FO87" s="29"/>
      <c r="FP87" s="29"/>
      <c r="FQ87" s="29"/>
      <c r="FR87" s="29"/>
      <c r="FS87" s="29"/>
      <c r="FT87" s="29"/>
      <c r="FU87" s="29"/>
      <c r="FV87" s="29"/>
      <c r="FW87" s="29"/>
      <c r="FX87" s="29"/>
      <c r="FY87" s="29"/>
      <c r="FZ87" s="29"/>
      <c r="GA87" s="29"/>
      <c r="GB87" s="29"/>
      <c r="GC87" s="29"/>
      <c r="GD87" s="29"/>
      <c r="GE87" s="29"/>
      <c r="GF87" s="29"/>
      <c r="GG87" s="29"/>
      <c r="GH87" s="29"/>
      <c r="GI87" s="29"/>
      <c r="GJ87" s="29"/>
      <c r="GK87" s="29"/>
      <c r="GL87" s="29"/>
      <c r="GM87" s="29"/>
      <c r="GN87" s="29"/>
      <c r="GO87" s="29"/>
      <c r="GP87" s="29"/>
      <c r="GQ87" s="29"/>
      <c r="GR87" s="29"/>
      <c r="GS87" s="29"/>
      <c r="GT87" s="29"/>
      <c r="GU87" s="29"/>
      <c r="GV87" s="29"/>
      <c r="GW87" s="29"/>
      <c r="GX87" s="29"/>
      <c r="GY87" s="29"/>
      <c r="GZ87" s="29"/>
      <c r="HA87" s="29"/>
      <c r="HB87" s="29"/>
      <c r="HC87" s="29"/>
      <c r="HD87" s="29"/>
      <c r="HE87" s="29"/>
      <c r="HF87" s="29"/>
      <c r="HG87" s="29"/>
      <c r="HH87" s="29"/>
      <c r="HI87" s="29"/>
      <c r="HJ87" s="29"/>
      <c r="HK87" s="29"/>
      <c r="HL87" s="29"/>
      <c r="HM87" s="29"/>
      <c r="HN87" s="29"/>
      <c r="HO87" s="29"/>
      <c r="HP87" s="29"/>
      <c r="HQ87" s="29"/>
      <c r="HR87" s="29"/>
      <c r="HS87" s="29"/>
      <c r="HT87" s="29"/>
      <c r="HU87" s="29"/>
      <c r="HV87" s="29"/>
      <c r="HW87" s="29"/>
      <c r="HX87" s="29"/>
      <c r="HY87" s="29"/>
      <c r="HZ87" s="29"/>
      <c r="IA87" s="29"/>
      <c r="IB87" s="29"/>
      <c r="IC87" s="29"/>
    </row>
    <row r="88" spans="1:237" ht="16.5" customHeight="1" x14ac:dyDescent="0.35">
      <c r="A88" s="106" t="s">
        <v>362</v>
      </c>
      <c r="B88" s="103" t="s">
        <v>363</v>
      </c>
      <c r="C88" s="127">
        <f>+C89+C184+C223+C227+C254+C256</f>
        <v>0</v>
      </c>
      <c r="D88" s="127">
        <f t="shared" ref="D88:H88" si="32">+D89+D184+D223+D227+D254+D256</f>
        <v>997014950</v>
      </c>
      <c r="E88" s="127">
        <f t="shared" si="32"/>
        <v>948204180</v>
      </c>
      <c r="F88" s="127">
        <f t="shared" si="32"/>
        <v>948204180</v>
      </c>
      <c r="G88" s="127">
        <f t="shared" si="32"/>
        <v>946747941</v>
      </c>
      <c r="H88" s="127">
        <f t="shared" si="32"/>
        <v>77263237</v>
      </c>
      <c r="I88" s="93"/>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c r="DZ88" s="29"/>
      <c r="EA88" s="29"/>
      <c r="EB88" s="29"/>
      <c r="EC88" s="29"/>
      <c r="ED88" s="29"/>
      <c r="EE88" s="29"/>
      <c r="EF88" s="29"/>
      <c r="EG88" s="29"/>
      <c r="EH88" s="29"/>
      <c r="EI88" s="29"/>
      <c r="EJ88" s="29"/>
      <c r="EK88" s="29"/>
      <c r="EL88" s="29"/>
      <c r="EM88" s="29"/>
      <c r="EN88" s="29"/>
      <c r="EO88" s="29"/>
      <c r="EP88" s="29"/>
      <c r="EQ88" s="29"/>
      <c r="ER88" s="29"/>
      <c r="ES88" s="29"/>
      <c r="ET88" s="29"/>
      <c r="EU88" s="29"/>
      <c r="EV88" s="29"/>
      <c r="EW88" s="29"/>
      <c r="EX88" s="29"/>
      <c r="EY88" s="29"/>
      <c r="EZ88" s="29"/>
      <c r="FA88" s="29"/>
      <c r="FB88" s="29"/>
      <c r="FC88" s="29"/>
      <c r="FD88" s="29"/>
      <c r="FE88" s="29"/>
      <c r="FF88" s="29"/>
      <c r="FG88" s="29"/>
      <c r="FH88" s="29"/>
      <c r="FI88" s="29"/>
      <c r="FJ88" s="29"/>
      <c r="FK88" s="29"/>
      <c r="FL88" s="29"/>
      <c r="FM88" s="29"/>
      <c r="FN88" s="29"/>
      <c r="FO88" s="29"/>
      <c r="FP88" s="29"/>
      <c r="FQ88" s="29"/>
      <c r="FR88" s="29"/>
      <c r="FS88" s="29"/>
      <c r="FT88" s="29"/>
      <c r="FU88" s="29"/>
      <c r="FV88" s="29"/>
      <c r="FW88" s="29"/>
      <c r="FX88" s="29"/>
      <c r="FY88" s="29"/>
      <c r="FZ88" s="29"/>
      <c r="GA88" s="29"/>
      <c r="GB88" s="29"/>
      <c r="GC88" s="29"/>
      <c r="GD88" s="29"/>
      <c r="GE88" s="29"/>
      <c r="GF88" s="29"/>
      <c r="GG88" s="29"/>
      <c r="GH88" s="29"/>
      <c r="GI88" s="29"/>
      <c r="GJ88" s="29"/>
      <c r="GK88" s="29"/>
      <c r="GL88" s="29"/>
      <c r="GM88" s="29"/>
      <c r="GN88" s="29"/>
      <c r="GO88" s="29"/>
      <c r="GP88" s="29"/>
      <c r="GQ88" s="29"/>
      <c r="GR88" s="29"/>
      <c r="GS88" s="29"/>
      <c r="GT88" s="29"/>
      <c r="GU88" s="29"/>
      <c r="GV88" s="29"/>
      <c r="GW88" s="29"/>
      <c r="GX88" s="29"/>
      <c r="GY88" s="29"/>
      <c r="GZ88" s="29"/>
      <c r="HA88" s="29"/>
      <c r="HB88" s="29"/>
      <c r="HC88" s="29"/>
      <c r="HD88" s="29"/>
      <c r="HE88" s="29"/>
      <c r="HF88" s="29"/>
      <c r="HG88" s="29"/>
      <c r="HH88" s="29"/>
      <c r="HI88" s="29"/>
      <c r="HJ88" s="29"/>
      <c r="HK88" s="29"/>
      <c r="HL88" s="29"/>
      <c r="HM88" s="29"/>
      <c r="HN88" s="29"/>
      <c r="HO88" s="29"/>
      <c r="HP88" s="29"/>
      <c r="HQ88" s="29"/>
      <c r="HR88" s="29"/>
      <c r="HS88" s="29"/>
      <c r="HT88" s="29"/>
      <c r="HU88" s="29"/>
      <c r="HV88" s="29"/>
      <c r="HW88" s="29"/>
      <c r="HX88" s="29"/>
      <c r="HY88" s="29"/>
      <c r="HZ88" s="29"/>
      <c r="IA88" s="29"/>
      <c r="IB88" s="29"/>
      <c r="IC88" s="29"/>
    </row>
    <row r="89" spans="1:237" s="29" customFormat="1" ht="16.5" customHeight="1" x14ac:dyDescent="0.3">
      <c r="A89" s="100" t="s">
        <v>364</v>
      </c>
      <c r="B89" s="103" t="s">
        <v>365</v>
      </c>
      <c r="C89" s="104">
        <f>+C90+C107+C144+C176+C180</f>
        <v>0</v>
      </c>
      <c r="D89" s="104">
        <f t="shared" ref="D89:H89" si="33">+D90+D107+D144+D176+D180</f>
        <v>468754300</v>
      </c>
      <c r="E89" s="104">
        <f t="shared" si="33"/>
        <v>461938090</v>
      </c>
      <c r="F89" s="104">
        <f t="shared" si="33"/>
        <v>461938090</v>
      </c>
      <c r="G89" s="104">
        <f t="shared" si="33"/>
        <v>460990976</v>
      </c>
      <c r="H89" s="104">
        <f t="shared" si="33"/>
        <v>32014444</v>
      </c>
      <c r="I89" s="93"/>
    </row>
    <row r="90" spans="1:237" s="29" customFormat="1" ht="16.5" customHeight="1" x14ac:dyDescent="0.3">
      <c r="A90" s="106" t="s">
        <v>366</v>
      </c>
      <c r="B90" s="103" t="s">
        <v>367</v>
      </c>
      <c r="C90" s="102">
        <f>+C91+C104+C105+C95+C98+C92+C93+C94</f>
        <v>0</v>
      </c>
      <c r="D90" s="102">
        <f t="shared" ref="D90:H90" si="34">+D91+D104+D105+D95+D98+D92+D93+D94</f>
        <v>174814890</v>
      </c>
      <c r="E90" s="102">
        <f t="shared" si="34"/>
        <v>177315400</v>
      </c>
      <c r="F90" s="102">
        <f t="shared" si="34"/>
        <v>177315400</v>
      </c>
      <c r="G90" s="102">
        <f t="shared" si="34"/>
        <v>176368486</v>
      </c>
      <c r="H90" s="102">
        <f t="shared" si="34"/>
        <v>15590037</v>
      </c>
      <c r="I90" s="93"/>
    </row>
    <row r="91" spans="1:237" s="29" customFormat="1" ht="16.5" customHeight="1" x14ac:dyDescent="0.3">
      <c r="A91" s="106"/>
      <c r="B91" s="107" t="s">
        <v>368</v>
      </c>
      <c r="C91" s="108"/>
      <c r="D91" s="109">
        <v>146069520</v>
      </c>
      <c r="E91" s="109">
        <v>150855090</v>
      </c>
      <c r="F91" s="109">
        <v>150855090</v>
      </c>
      <c r="G91" s="110">
        <v>150855090</v>
      </c>
      <c r="H91" s="110">
        <v>13545624</v>
      </c>
      <c r="I91" s="93"/>
    </row>
    <row r="92" spans="1:237" s="29" customFormat="1" ht="45" x14ac:dyDescent="0.3">
      <c r="A92" s="106"/>
      <c r="B92" s="107" t="s">
        <v>369</v>
      </c>
      <c r="C92" s="108"/>
      <c r="D92" s="109">
        <v>10450</v>
      </c>
      <c r="E92" s="109">
        <v>10450</v>
      </c>
      <c r="F92" s="109">
        <v>10450</v>
      </c>
      <c r="G92" s="110">
        <v>10421</v>
      </c>
      <c r="H92" s="110">
        <v>1762</v>
      </c>
      <c r="I92" s="93"/>
    </row>
    <row r="93" spans="1:237" s="29" customFormat="1" ht="60" x14ac:dyDescent="0.3">
      <c r="A93" s="106"/>
      <c r="B93" s="107" t="s">
        <v>370</v>
      </c>
      <c r="C93" s="108"/>
      <c r="D93" s="109">
        <v>14680</v>
      </c>
      <c r="E93" s="109">
        <v>14680</v>
      </c>
      <c r="F93" s="109">
        <v>14680</v>
      </c>
      <c r="G93" s="110">
        <v>14652</v>
      </c>
      <c r="H93" s="110">
        <v>1323</v>
      </c>
      <c r="I93" s="93"/>
    </row>
    <row r="94" spans="1:237" s="29" customFormat="1" ht="60" x14ac:dyDescent="0.3">
      <c r="A94" s="106"/>
      <c r="B94" s="107" t="s">
        <v>524</v>
      </c>
      <c r="C94" s="108"/>
      <c r="D94" s="109">
        <v>942170</v>
      </c>
      <c r="E94" s="109">
        <v>942170</v>
      </c>
      <c r="F94" s="109">
        <v>942170</v>
      </c>
      <c r="G94" s="110">
        <v>0</v>
      </c>
      <c r="H94" s="110">
        <v>0</v>
      </c>
      <c r="I94" s="93"/>
    </row>
    <row r="95" spans="1:237" s="29" customFormat="1" ht="16.5" customHeight="1" x14ac:dyDescent="0.3">
      <c r="A95" s="106"/>
      <c r="B95" s="107" t="s">
        <v>371</v>
      </c>
      <c r="C95" s="108">
        <f t="shared" ref="C95:H95" si="35">C96+C97</f>
        <v>0</v>
      </c>
      <c r="D95" s="108">
        <f t="shared" si="35"/>
        <v>0</v>
      </c>
      <c r="E95" s="108">
        <f t="shared" si="35"/>
        <v>0</v>
      </c>
      <c r="F95" s="108">
        <v>0</v>
      </c>
      <c r="G95" s="108">
        <f t="shared" si="35"/>
        <v>0</v>
      </c>
      <c r="H95" s="108">
        <f t="shared" si="35"/>
        <v>0</v>
      </c>
      <c r="I95" s="93"/>
    </row>
    <row r="96" spans="1:237" s="29" customFormat="1" ht="16.5" customHeight="1" x14ac:dyDescent="0.3">
      <c r="A96" s="106"/>
      <c r="B96" s="107" t="s">
        <v>372</v>
      </c>
      <c r="C96" s="108"/>
      <c r="D96" s="109">
        <v>0</v>
      </c>
      <c r="E96" s="109">
        <v>0</v>
      </c>
      <c r="F96" s="109">
        <v>0</v>
      </c>
      <c r="G96" s="110">
        <v>0</v>
      </c>
      <c r="H96" s="110">
        <v>0</v>
      </c>
      <c r="I96" s="93"/>
    </row>
    <row r="97" spans="1:238" s="29" customFormat="1" ht="60" x14ac:dyDescent="0.3">
      <c r="A97" s="106"/>
      <c r="B97" s="107" t="s">
        <v>370</v>
      </c>
      <c r="C97" s="108"/>
      <c r="D97" s="109">
        <v>0</v>
      </c>
      <c r="E97" s="109">
        <v>0</v>
      </c>
      <c r="F97" s="109">
        <v>0</v>
      </c>
      <c r="G97" s="110">
        <v>0</v>
      </c>
      <c r="H97" s="110">
        <v>0</v>
      </c>
      <c r="I97" s="93"/>
    </row>
    <row r="98" spans="1:238" s="29" customFormat="1" ht="16.5" customHeight="1" x14ac:dyDescent="0.3">
      <c r="A98" s="106"/>
      <c r="B98" s="128" t="s">
        <v>373</v>
      </c>
      <c r="C98" s="112">
        <f t="shared" ref="C98:G98" si="36">C99+C102+C103</f>
        <v>0</v>
      </c>
      <c r="D98" s="112">
        <f t="shared" si="36"/>
        <v>24796900</v>
      </c>
      <c r="E98" s="112">
        <f t="shared" si="36"/>
        <v>22603720</v>
      </c>
      <c r="F98" s="112">
        <f t="shared" si="36"/>
        <v>22603720</v>
      </c>
      <c r="G98" s="112">
        <f t="shared" si="36"/>
        <v>22603713</v>
      </c>
      <c r="H98" s="112">
        <f t="shared" ref="H98" si="37">H99+H102+H103</f>
        <v>1772528</v>
      </c>
      <c r="I98" s="93"/>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c r="DZ98" s="21"/>
      <c r="EA98" s="21"/>
      <c r="EB98" s="21"/>
      <c r="EC98" s="21"/>
      <c r="ED98" s="21"/>
      <c r="EE98" s="21"/>
      <c r="EF98" s="21"/>
      <c r="EG98" s="21"/>
      <c r="EH98" s="21"/>
      <c r="EI98" s="21"/>
      <c r="EJ98" s="21"/>
      <c r="EK98" s="21"/>
      <c r="EL98" s="21"/>
      <c r="EM98" s="21"/>
      <c r="EN98" s="21"/>
      <c r="EO98" s="21"/>
      <c r="EP98" s="21"/>
      <c r="EQ98" s="21"/>
      <c r="ER98" s="21"/>
      <c r="ES98" s="21"/>
      <c r="ET98" s="21"/>
      <c r="EU98" s="21"/>
      <c r="EV98" s="21"/>
      <c r="EW98" s="21"/>
      <c r="EX98" s="21"/>
      <c r="EY98" s="21"/>
      <c r="EZ98" s="21"/>
      <c r="FA98" s="21"/>
      <c r="FB98" s="21"/>
      <c r="FC98" s="21"/>
      <c r="FD98" s="21"/>
      <c r="FE98" s="21"/>
      <c r="FF98" s="21"/>
      <c r="FG98" s="21"/>
      <c r="FH98" s="21"/>
      <c r="FI98" s="21"/>
      <c r="FJ98" s="21"/>
      <c r="FK98" s="21"/>
      <c r="FL98" s="21"/>
      <c r="FM98" s="21"/>
      <c r="FN98" s="21"/>
      <c r="FO98" s="21"/>
      <c r="FP98" s="21"/>
      <c r="FQ98" s="21"/>
      <c r="FR98" s="21"/>
      <c r="FS98" s="21"/>
      <c r="FT98" s="21"/>
      <c r="FU98" s="21"/>
      <c r="FV98" s="21"/>
      <c r="FW98" s="21"/>
      <c r="FX98" s="21"/>
      <c r="FY98" s="21"/>
      <c r="FZ98" s="21"/>
      <c r="GA98" s="21"/>
      <c r="GB98" s="21"/>
      <c r="GC98" s="21"/>
      <c r="GD98" s="21"/>
      <c r="GE98" s="21"/>
      <c r="GF98" s="21"/>
      <c r="GG98" s="21"/>
      <c r="GH98" s="21"/>
      <c r="GI98" s="21"/>
      <c r="GJ98" s="21"/>
      <c r="GK98" s="21"/>
      <c r="GL98" s="21"/>
      <c r="GM98" s="21"/>
      <c r="GN98" s="21"/>
      <c r="GO98" s="21"/>
      <c r="GP98" s="21"/>
      <c r="GQ98" s="21"/>
      <c r="GR98" s="21"/>
      <c r="GS98" s="21"/>
      <c r="GT98" s="21"/>
      <c r="GU98" s="21"/>
      <c r="GV98" s="21"/>
      <c r="GW98" s="21"/>
      <c r="GX98" s="21"/>
      <c r="GY98" s="21"/>
      <c r="GZ98" s="21"/>
      <c r="HA98" s="21"/>
      <c r="HB98" s="21"/>
      <c r="HC98" s="21"/>
      <c r="HD98" s="21"/>
      <c r="HE98" s="21"/>
      <c r="HF98" s="21"/>
      <c r="HG98" s="21"/>
      <c r="HH98" s="21"/>
      <c r="HI98" s="21"/>
      <c r="HJ98" s="21"/>
      <c r="HK98" s="21"/>
      <c r="HL98" s="21"/>
      <c r="HM98" s="21"/>
      <c r="HN98" s="21"/>
      <c r="HO98" s="21"/>
      <c r="HP98" s="21"/>
      <c r="HQ98" s="21"/>
      <c r="HR98" s="21"/>
      <c r="HS98" s="21"/>
      <c r="HT98" s="21"/>
      <c r="HU98" s="21"/>
      <c r="HV98" s="21"/>
      <c r="HW98" s="21"/>
      <c r="HX98" s="21"/>
      <c r="HY98" s="21"/>
      <c r="HZ98" s="21"/>
      <c r="IA98" s="21"/>
      <c r="IB98" s="21"/>
      <c r="IC98" s="21"/>
    </row>
    <row r="99" spans="1:238" s="29" customFormat="1" ht="30" x14ac:dyDescent="0.3">
      <c r="A99" s="106"/>
      <c r="B99" s="107" t="s">
        <v>374</v>
      </c>
      <c r="C99" s="112">
        <f t="shared" ref="C99:G99" si="38">C100+C101</f>
        <v>0</v>
      </c>
      <c r="D99" s="112">
        <f t="shared" si="38"/>
        <v>22908190</v>
      </c>
      <c r="E99" s="112">
        <f t="shared" si="38"/>
        <v>20898100</v>
      </c>
      <c r="F99" s="112">
        <f t="shared" si="38"/>
        <v>20898100</v>
      </c>
      <c r="G99" s="112">
        <f t="shared" si="38"/>
        <v>20898093</v>
      </c>
      <c r="H99" s="112">
        <f t="shared" ref="H99" si="39">H100+H101</f>
        <v>1609822</v>
      </c>
      <c r="I99" s="93"/>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c r="DZ99" s="21"/>
      <c r="EA99" s="21"/>
      <c r="EB99" s="21"/>
      <c r="EC99" s="21"/>
      <c r="ED99" s="21"/>
      <c r="EE99" s="21"/>
      <c r="EF99" s="21"/>
      <c r="EG99" s="21"/>
      <c r="EH99" s="21"/>
      <c r="EI99" s="21"/>
      <c r="EJ99" s="21"/>
      <c r="EK99" s="21"/>
      <c r="EL99" s="21"/>
      <c r="EM99" s="21"/>
      <c r="EN99" s="21"/>
      <c r="EO99" s="21"/>
      <c r="EP99" s="21"/>
      <c r="EQ99" s="21"/>
      <c r="ER99" s="21"/>
      <c r="ES99" s="21"/>
      <c r="ET99" s="21"/>
      <c r="EU99" s="21"/>
      <c r="EV99" s="21"/>
      <c r="EW99" s="21"/>
      <c r="EX99" s="21"/>
      <c r="EY99" s="21"/>
      <c r="EZ99" s="21"/>
      <c r="FA99" s="21"/>
      <c r="FB99" s="21"/>
      <c r="FC99" s="21"/>
      <c r="FD99" s="21"/>
      <c r="FE99" s="21"/>
      <c r="FF99" s="21"/>
      <c r="FG99" s="21"/>
      <c r="FH99" s="21"/>
      <c r="FI99" s="21"/>
      <c r="FJ99" s="21"/>
      <c r="FK99" s="21"/>
      <c r="FL99" s="21"/>
      <c r="FM99" s="21"/>
      <c r="FN99" s="21"/>
      <c r="FO99" s="21"/>
      <c r="FP99" s="21"/>
      <c r="FQ99" s="21"/>
      <c r="FR99" s="21"/>
      <c r="FS99" s="21"/>
      <c r="FT99" s="21"/>
      <c r="FU99" s="21"/>
      <c r="FV99" s="21"/>
      <c r="FW99" s="21"/>
      <c r="FX99" s="21"/>
      <c r="FY99" s="21"/>
      <c r="FZ99" s="21"/>
      <c r="GA99" s="21"/>
      <c r="GB99" s="21"/>
      <c r="GC99" s="21"/>
      <c r="GD99" s="21"/>
      <c r="GE99" s="21"/>
      <c r="GF99" s="21"/>
      <c r="GG99" s="21"/>
      <c r="GH99" s="21"/>
      <c r="GI99" s="21"/>
      <c r="GJ99" s="21"/>
      <c r="GK99" s="21"/>
      <c r="GL99" s="21"/>
      <c r="GM99" s="21"/>
      <c r="GN99" s="21"/>
      <c r="GO99" s="21"/>
      <c r="GP99" s="21"/>
      <c r="GQ99" s="21"/>
      <c r="GR99" s="21"/>
      <c r="GS99" s="21"/>
      <c r="GT99" s="21"/>
      <c r="GU99" s="21"/>
      <c r="GV99" s="21"/>
      <c r="GW99" s="21"/>
      <c r="GX99" s="21"/>
      <c r="GY99" s="21"/>
      <c r="GZ99" s="21"/>
      <c r="HA99" s="21"/>
      <c r="HB99" s="21"/>
      <c r="HC99" s="21"/>
      <c r="HD99" s="21"/>
      <c r="HE99" s="21"/>
      <c r="HF99" s="21"/>
      <c r="HG99" s="21"/>
      <c r="HH99" s="21"/>
      <c r="HI99" s="21"/>
      <c r="HJ99" s="21"/>
      <c r="HK99" s="21"/>
      <c r="HL99" s="21"/>
      <c r="HM99" s="21"/>
      <c r="HN99" s="21"/>
      <c r="HO99" s="21"/>
      <c r="HP99" s="21"/>
      <c r="HQ99" s="21"/>
      <c r="HR99" s="21"/>
      <c r="HS99" s="21"/>
      <c r="HT99" s="21"/>
      <c r="HU99" s="21"/>
      <c r="HV99" s="21"/>
      <c r="HW99" s="21"/>
      <c r="HX99" s="21"/>
      <c r="HY99" s="21"/>
      <c r="HZ99" s="21"/>
      <c r="IA99" s="21"/>
      <c r="IB99" s="21"/>
      <c r="IC99" s="21"/>
    </row>
    <row r="100" spans="1:238" x14ac:dyDescent="0.3">
      <c r="A100" s="106"/>
      <c r="B100" s="107" t="s">
        <v>372</v>
      </c>
      <c r="C100" s="108"/>
      <c r="D100" s="109">
        <v>22905750</v>
      </c>
      <c r="E100" s="109">
        <v>20895660</v>
      </c>
      <c r="F100" s="109">
        <v>20895660</v>
      </c>
      <c r="G100" s="110">
        <v>20895660</v>
      </c>
      <c r="H100" s="110">
        <v>1609210</v>
      </c>
      <c r="I100" s="93"/>
      <c r="ID100" s="29"/>
    </row>
    <row r="101" spans="1:238" ht="60" x14ac:dyDescent="0.3">
      <c r="A101" s="106"/>
      <c r="B101" s="107" t="s">
        <v>370</v>
      </c>
      <c r="C101" s="108"/>
      <c r="D101" s="109">
        <v>2440</v>
      </c>
      <c r="E101" s="109">
        <v>2440</v>
      </c>
      <c r="F101" s="109">
        <v>2440</v>
      </c>
      <c r="G101" s="110">
        <v>2433</v>
      </c>
      <c r="H101" s="110">
        <v>612</v>
      </c>
      <c r="I101" s="93"/>
      <c r="ID101" s="29"/>
    </row>
    <row r="102" spans="1:238" ht="60" x14ac:dyDescent="0.3">
      <c r="A102" s="106"/>
      <c r="B102" s="107" t="s">
        <v>375</v>
      </c>
      <c r="C102" s="108"/>
      <c r="D102" s="109">
        <v>1111720</v>
      </c>
      <c r="E102" s="109">
        <v>961930</v>
      </c>
      <c r="F102" s="109">
        <v>961930</v>
      </c>
      <c r="G102" s="110">
        <v>961930</v>
      </c>
      <c r="H102" s="110">
        <v>86230</v>
      </c>
      <c r="I102" s="93"/>
      <c r="ID102" s="29"/>
    </row>
    <row r="103" spans="1:238" ht="45" x14ac:dyDescent="0.3">
      <c r="A103" s="106"/>
      <c r="B103" s="107" t="s">
        <v>376</v>
      </c>
      <c r="C103" s="108"/>
      <c r="D103" s="109">
        <v>776990</v>
      </c>
      <c r="E103" s="109">
        <v>743690</v>
      </c>
      <c r="F103" s="109">
        <v>743690</v>
      </c>
      <c r="G103" s="110">
        <v>743690</v>
      </c>
      <c r="H103" s="110">
        <v>76476</v>
      </c>
      <c r="I103" s="93"/>
      <c r="ID103" s="29"/>
    </row>
    <row r="104" spans="1:238" ht="16.5" customHeight="1" x14ac:dyDescent="0.3">
      <c r="A104" s="106"/>
      <c r="B104" s="107" t="s">
        <v>377</v>
      </c>
      <c r="C104" s="108"/>
      <c r="D104" s="109">
        <v>161000</v>
      </c>
      <c r="E104" s="109">
        <v>161000</v>
      </c>
      <c r="F104" s="109">
        <v>161000</v>
      </c>
      <c r="G104" s="110">
        <v>161000</v>
      </c>
      <c r="H104" s="110">
        <v>17000</v>
      </c>
      <c r="I104" s="93"/>
      <c r="ID104" s="29"/>
    </row>
    <row r="105" spans="1:238" ht="45" x14ac:dyDescent="0.3">
      <c r="A105" s="106"/>
      <c r="B105" s="107" t="s">
        <v>378</v>
      </c>
      <c r="C105" s="108"/>
      <c r="D105" s="109">
        <v>2820170</v>
      </c>
      <c r="E105" s="109">
        <v>2728290</v>
      </c>
      <c r="F105" s="109">
        <v>2728290</v>
      </c>
      <c r="G105" s="110">
        <v>2723610</v>
      </c>
      <c r="H105" s="110">
        <v>251800</v>
      </c>
      <c r="I105" s="93"/>
      <c r="ID105" s="29"/>
    </row>
    <row r="106" spans="1:238" x14ac:dyDescent="0.3">
      <c r="A106" s="106"/>
      <c r="B106" s="111" t="s">
        <v>361</v>
      </c>
      <c r="C106" s="112"/>
      <c r="D106" s="118">
        <v>0</v>
      </c>
      <c r="E106" s="118">
        <v>0</v>
      </c>
      <c r="F106" s="118">
        <v>0</v>
      </c>
      <c r="G106" s="110">
        <v>-60079</v>
      </c>
      <c r="H106" s="110">
        <v>10218</v>
      </c>
      <c r="I106" s="93"/>
    </row>
    <row r="107" spans="1:238" ht="30" x14ac:dyDescent="0.3">
      <c r="A107" s="129" t="s">
        <v>379</v>
      </c>
      <c r="B107" s="103" t="s">
        <v>380</v>
      </c>
      <c r="C107" s="112">
        <f t="shared" ref="C107:H107" si="40">C108+C111+C114+C117+C120+C123+C129+C126+C132</f>
        <v>0</v>
      </c>
      <c r="D107" s="112">
        <f t="shared" si="40"/>
        <v>247439330</v>
      </c>
      <c r="E107" s="112">
        <f t="shared" si="40"/>
        <v>240818970</v>
      </c>
      <c r="F107" s="112">
        <f t="shared" si="40"/>
        <v>240818970</v>
      </c>
      <c r="G107" s="112">
        <f t="shared" si="40"/>
        <v>240818855</v>
      </c>
      <c r="H107" s="112">
        <f t="shared" si="40"/>
        <v>13484954</v>
      </c>
      <c r="I107" s="93"/>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28"/>
      <c r="FQ107" s="28"/>
      <c r="FR107" s="28"/>
      <c r="FS107" s="28"/>
      <c r="FT107" s="28"/>
      <c r="FU107" s="28"/>
      <c r="FV107" s="28"/>
      <c r="FW107" s="28"/>
      <c r="FX107" s="28"/>
      <c r="FY107" s="28"/>
      <c r="FZ107" s="28"/>
      <c r="GA107" s="28"/>
      <c r="GB107" s="28"/>
      <c r="GC107" s="28"/>
      <c r="GD107" s="28"/>
      <c r="GE107" s="28"/>
      <c r="GF107" s="28"/>
      <c r="GG107" s="28"/>
      <c r="GH107" s="28"/>
      <c r="GI107" s="28"/>
      <c r="GJ107" s="28"/>
      <c r="GK107" s="28"/>
      <c r="GL107" s="28"/>
      <c r="GM107" s="28"/>
      <c r="GN107" s="28"/>
      <c r="GO107" s="28"/>
      <c r="GP107" s="28"/>
      <c r="GQ107" s="28"/>
      <c r="GR107" s="28"/>
      <c r="GS107" s="28"/>
      <c r="GT107" s="28"/>
      <c r="GU107" s="28"/>
      <c r="GV107" s="28"/>
      <c r="GW107" s="28"/>
      <c r="GX107" s="28"/>
      <c r="GY107" s="28"/>
      <c r="GZ107" s="28"/>
      <c r="HA107" s="28"/>
      <c r="HB107" s="28"/>
      <c r="HC107" s="28"/>
      <c r="HD107" s="28"/>
      <c r="HE107" s="28"/>
      <c r="HF107" s="28"/>
      <c r="HG107" s="28"/>
      <c r="HH107" s="28"/>
      <c r="HI107" s="28"/>
      <c r="HJ107" s="28"/>
      <c r="HK107" s="28"/>
      <c r="HL107" s="28"/>
      <c r="HM107" s="28"/>
      <c r="HN107" s="28"/>
      <c r="HO107" s="28"/>
      <c r="HP107" s="28"/>
      <c r="HQ107" s="28"/>
      <c r="HR107" s="28"/>
      <c r="HS107" s="28"/>
      <c r="HT107" s="28"/>
      <c r="HU107" s="28"/>
      <c r="HV107" s="28"/>
      <c r="HW107" s="28"/>
      <c r="HX107" s="28"/>
      <c r="HY107" s="28"/>
      <c r="HZ107" s="28"/>
      <c r="IA107" s="28"/>
      <c r="IB107" s="28"/>
      <c r="IC107" s="28"/>
    </row>
    <row r="108" spans="1:238" ht="16.5" customHeight="1" x14ac:dyDescent="0.3">
      <c r="A108" s="106"/>
      <c r="B108" s="107" t="s">
        <v>381</v>
      </c>
      <c r="C108" s="112">
        <f t="shared" ref="C108:H108" si="41">C109+C110</f>
        <v>0</v>
      </c>
      <c r="D108" s="112">
        <f t="shared" si="41"/>
        <v>14049290</v>
      </c>
      <c r="E108" s="112">
        <f t="shared" si="41"/>
        <v>13692780</v>
      </c>
      <c r="F108" s="112">
        <f t="shared" si="41"/>
        <v>13692780</v>
      </c>
      <c r="G108" s="112">
        <f t="shared" si="41"/>
        <v>13692780</v>
      </c>
      <c r="H108" s="112">
        <f t="shared" si="41"/>
        <v>467910</v>
      </c>
      <c r="I108" s="93"/>
    </row>
    <row r="109" spans="1:238" x14ac:dyDescent="0.3">
      <c r="A109" s="106"/>
      <c r="B109" s="107" t="s">
        <v>368</v>
      </c>
      <c r="C109" s="108"/>
      <c r="D109" s="109">
        <v>14049290</v>
      </c>
      <c r="E109" s="109">
        <v>13692780</v>
      </c>
      <c r="F109" s="109">
        <v>13692780</v>
      </c>
      <c r="G109" s="110">
        <v>13692780</v>
      </c>
      <c r="H109" s="110">
        <v>467910</v>
      </c>
      <c r="I109" s="93"/>
    </row>
    <row r="110" spans="1:238" ht="60" x14ac:dyDescent="0.3">
      <c r="A110" s="106"/>
      <c r="B110" s="107" t="s">
        <v>370</v>
      </c>
      <c r="C110" s="108"/>
      <c r="D110" s="109">
        <v>0</v>
      </c>
      <c r="E110" s="109">
        <v>0</v>
      </c>
      <c r="F110" s="109">
        <v>0</v>
      </c>
      <c r="G110" s="110">
        <v>0</v>
      </c>
      <c r="H110" s="110">
        <v>0</v>
      </c>
      <c r="I110" s="93"/>
    </row>
    <row r="111" spans="1:238" ht="16.5" customHeight="1" x14ac:dyDescent="0.3">
      <c r="A111" s="106"/>
      <c r="B111" s="107" t="s">
        <v>382</v>
      </c>
      <c r="C111" s="112">
        <f t="shared" ref="C111:H111" si="42">C112+C113</f>
        <v>0</v>
      </c>
      <c r="D111" s="112">
        <f t="shared" si="42"/>
        <v>0</v>
      </c>
      <c r="E111" s="112">
        <f t="shared" si="42"/>
        <v>0</v>
      </c>
      <c r="F111" s="112">
        <f t="shared" si="42"/>
        <v>0</v>
      </c>
      <c r="G111" s="112">
        <f t="shared" si="42"/>
        <v>0</v>
      </c>
      <c r="H111" s="112">
        <f t="shared" si="42"/>
        <v>0</v>
      </c>
      <c r="I111" s="93"/>
    </row>
    <row r="112" spans="1:238" x14ac:dyDescent="0.3">
      <c r="A112" s="106"/>
      <c r="B112" s="107" t="s">
        <v>368</v>
      </c>
      <c r="C112" s="108"/>
      <c r="D112" s="109"/>
      <c r="E112" s="109">
        <v>0</v>
      </c>
      <c r="F112" s="109">
        <v>0</v>
      </c>
      <c r="G112" s="110">
        <v>0</v>
      </c>
      <c r="H112" s="110">
        <v>0</v>
      </c>
      <c r="I112" s="93"/>
    </row>
    <row r="113" spans="1:238" ht="60" x14ac:dyDescent="0.3">
      <c r="A113" s="106"/>
      <c r="B113" s="107" t="s">
        <v>370</v>
      </c>
      <c r="C113" s="108"/>
      <c r="D113" s="109">
        <v>0</v>
      </c>
      <c r="E113" s="109">
        <v>0</v>
      </c>
      <c r="F113" s="109">
        <v>0</v>
      </c>
      <c r="G113" s="110">
        <v>0</v>
      </c>
      <c r="H113" s="110">
        <v>0</v>
      </c>
      <c r="I113" s="93"/>
    </row>
    <row r="114" spans="1:238" x14ac:dyDescent="0.3">
      <c r="A114" s="106"/>
      <c r="B114" s="107" t="s">
        <v>383</v>
      </c>
      <c r="C114" s="112">
        <f t="shared" ref="C114:H114" si="43">C115+C116</f>
        <v>0</v>
      </c>
      <c r="D114" s="112">
        <f t="shared" si="43"/>
        <v>10286150</v>
      </c>
      <c r="E114" s="112">
        <f t="shared" si="43"/>
        <v>12182550</v>
      </c>
      <c r="F114" s="112">
        <f t="shared" si="43"/>
        <v>12182550</v>
      </c>
      <c r="G114" s="112">
        <f t="shared" si="43"/>
        <v>12182550</v>
      </c>
      <c r="H114" s="112">
        <f t="shared" si="43"/>
        <v>189140</v>
      </c>
      <c r="I114" s="93"/>
      <c r="ID114" s="28"/>
    </row>
    <row r="115" spans="1:238" x14ac:dyDescent="0.3">
      <c r="A115" s="106"/>
      <c r="B115" s="107" t="s">
        <v>368</v>
      </c>
      <c r="C115" s="108"/>
      <c r="D115" s="109">
        <v>10286150</v>
      </c>
      <c r="E115" s="109">
        <v>12182550</v>
      </c>
      <c r="F115" s="109">
        <v>12182550</v>
      </c>
      <c r="G115" s="110">
        <v>12182550</v>
      </c>
      <c r="H115" s="110">
        <v>189140</v>
      </c>
      <c r="I115" s="93"/>
    </row>
    <row r="116" spans="1:238" ht="60" x14ac:dyDescent="0.3">
      <c r="A116" s="106"/>
      <c r="B116" s="107" t="s">
        <v>370</v>
      </c>
      <c r="C116" s="108"/>
      <c r="D116" s="109">
        <v>0</v>
      </c>
      <c r="E116" s="109">
        <v>0</v>
      </c>
      <c r="F116" s="109">
        <v>0</v>
      </c>
      <c r="G116" s="110">
        <v>0</v>
      </c>
      <c r="H116" s="110">
        <v>0</v>
      </c>
      <c r="I116" s="93"/>
    </row>
    <row r="117" spans="1:238" ht="36" customHeight="1" x14ac:dyDescent="0.3">
      <c r="A117" s="100"/>
      <c r="B117" s="107" t="s">
        <v>384</v>
      </c>
      <c r="C117" s="112">
        <f t="shared" ref="C117:H117" si="44">C118+C119</f>
        <v>0</v>
      </c>
      <c r="D117" s="112">
        <f t="shared" si="44"/>
        <v>67153800</v>
      </c>
      <c r="E117" s="112">
        <f t="shared" si="44"/>
        <v>63859850</v>
      </c>
      <c r="F117" s="112">
        <f t="shared" si="44"/>
        <v>63859850</v>
      </c>
      <c r="G117" s="112">
        <f t="shared" si="44"/>
        <v>63859806</v>
      </c>
      <c r="H117" s="112">
        <f t="shared" si="44"/>
        <v>3130543</v>
      </c>
      <c r="I117" s="93"/>
    </row>
    <row r="118" spans="1:238" x14ac:dyDescent="0.3">
      <c r="A118" s="106"/>
      <c r="B118" s="107" t="s">
        <v>368</v>
      </c>
      <c r="C118" s="108"/>
      <c r="D118" s="109">
        <v>67103000</v>
      </c>
      <c r="E118" s="109">
        <v>63808840</v>
      </c>
      <c r="F118" s="109">
        <v>63808840</v>
      </c>
      <c r="G118" s="110">
        <v>63808839</v>
      </c>
      <c r="H118" s="110">
        <v>3120510</v>
      </c>
      <c r="I118" s="93"/>
    </row>
    <row r="119" spans="1:238" ht="60" x14ac:dyDescent="0.3">
      <c r="A119" s="106"/>
      <c r="B119" s="107" t="s">
        <v>370</v>
      </c>
      <c r="C119" s="108"/>
      <c r="D119" s="109">
        <v>50800</v>
      </c>
      <c r="E119" s="109">
        <v>51010</v>
      </c>
      <c r="F119" s="109">
        <v>51010</v>
      </c>
      <c r="G119" s="110">
        <v>50967</v>
      </c>
      <c r="H119" s="110">
        <v>10033</v>
      </c>
      <c r="I119" s="93"/>
    </row>
    <row r="120" spans="1:238" ht="16.5" customHeight="1" x14ac:dyDescent="0.3">
      <c r="A120" s="106"/>
      <c r="B120" s="130" t="s">
        <v>385</v>
      </c>
      <c r="C120" s="112">
        <f t="shared" ref="C120:H120" si="45">C121+C122</f>
        <v>0</v>
      </c>
      <c r="D120" s="112">
        <f t="shared" si="45"/>
        <v>16060</v>
      </c>
      <c r="E120" s="112">
        <f t="shared" si="45"/>
        <v>24570</v>
      </c>
      <c r="F120" s="112">
        <f t="shared" si="45"/>
        <v>24570</v>
      </c>
      <c r="G120" s="112">
        <f t="shared" si="45"/>
        <v>24570</v>
      </c>
      <c r="H120" s="112">
        <f t="shared" si="45"/>
        <v>290</v>
      </c>
      <c r="I120" s="93"/>
    </row>
    <row r="121" spans="1:238" x14ac:dyDescent="0.3">
      <c r="A121" s="106"/>
      <c r="B121" s="130" t="s">
        <v>368</v>
      </c>
      <c r="C121" s="108"/>
      <c r="D121" s="109">
        <v>16060</v>
      </c>
      <c r="E121" s="109">
        <v>24570</v>
      </c>
      <c r="F121" s="109">
        <v>24570</v>
      </c>
      <c r="G121" s="110">
        <v>24570</v>
      </c>
      <c r="H121" s="110">
        <v>290</v>
      </c>
      <c r="I121" s="93"/>
    </row>
    <row r="122" spans="1:238" ht="60" x14ac:dyDescent="0.3">
      <c r="A122" s="106"/>
      <c r="B122" s="130" t="s">
        <v>370</v>
      </c>
      <c r="C122" s="108"/>
      <c r="D122" s="109"/>
      <c r="E122" s="109">
        <v>0</v>
      </c>
      <c r="F122" s="109">
        <v>0</v>
      </c>
      <c r="G122" s="110">
        <v>0</v>
      </c>
      <c r="H122" s="110">
        <v>0</v>
      </c>
      <c r="I122" s="93"/>
    </row>
    <row r="123" spans="1:238" ht="30" x14ac:dyDescent="0.3">
      <c r="A123" s="106"/>
      <c r="B123" s="107" t="s">
        <v>386</v>
      </c>
      <c r="C123" s="112">
        <f t="shared" ref="C123:H123" si="46">C124+C125</f>
        <v>0</v>
      </c>
      <c r="D123" s="112">
        <f t="shared" si="46"/>
        <v>865910</v>
      </c>
      <c r="E123" s="112">
        <f t="shared" si="46"/>
        <v>927930</v>
      </c>
      <c r="F123" s="112">
        <f t="shared" si="46"/>
        <v>927930</v>
      </c>
      <c r="G123" s="112">
        <f t="shared" si="46"/>
        <v>927930</v>
      </c>
      <c r="H123" s="112">
        <f t="shared" si="46"/>
        <v>51920</v>
      </c>
      <c r="I123" s="93"/>
    </row>
    <row r="124" spans="1:238" ht="16.5" customHeight="1" x14ac:dyDescent="0.3">
      <c r="A124" s="106"/>
      <c r="B124" s="107" t="s">
        <v>368</v>
      </c>
      <c r="C124" s="108"/>
      <c r="D124" s="109">
        <v>865910</v>
      </c>
      <c r="E124" s="109">
        <v>927930</v>
      </c>
      <c r="F124" s="109">
        <v>927930</v>
      </c>
      <c r="G124" s="110">
        <v>927930</v>
      </c>
      <c r="H124" s="110">
        <v>51920</v>
      </c>
      <c r="I124" s="93"/>
    </row>
    <row r="125" spans="1:238" ht="60" x14ac:dyDescent="0.3">
      <c r="A125" s="106"/>
      <c r="B125" s="107" t="s">
        <v>370</v>
      </c>
      <c r="C125" s="108"/>
      <c r="D125" s="109"/>
      <c r="E125" s="109">
        <v>0</v>
      </c>
      <c r="F125" s="109">
        <v>0</v>
      </c>
      <c r="G125" s="110">
        <v>0</v>
      </c>
      <c r="H125" s="110">
        <v>0</v>
      </c>
      <c r="I125" s="93"/>
    </row>
    <row r="126" spans="1:238" s="28" customFormat="1" x14ac:dyDescent="0.3">
      <c r="A126" s="106"/>
      <c r="B126" s="131" t="s">
        <v>387</v>
      </c>
      <c r="C126" s="112">
        <f t="shared" ref="C126:H126" si="47">C127+C128</f>
        <v>0</v>
      </c>
      <c r="D126" s="112">
        <f t="shared" si="47"/>
        <v>0</v>
      </c>
      <c r="E126" s="112">
        <f t="shared" si="47"/>
        <v>0</v>
      </c>
      <c r="F126" s="112">
        <f t="shared" si="47"/>
        <v>0</v>
      </c>
      <c r="G126" s="112">
        <f t="shared" si="47"/>
        <v>0</v>
      </c>
      <c r="H126" s="112">
        <f t="shared" si="47"/>
        <v>0</v>
      </c>
      <c r="I126" s="93"/>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c r="DB126" s="21"/>
      <c r="DC126" s="21"/>
      <c r="DD126" s="21"/>
      <c r="DE126" s="21"/>
      <c r="DF126" s="21"/>
      <c r="DG126" s="21"/>
      <c r="DH126" s="21"/>
      <c r="DI126" s="21"/>
      <c r="DJ126" s="21"/>
      <c r="DK126" s="21"/>
      <c r="DL126" s="21"/>
      <c r="DM126" s="21"/>
      <c r="DN126" s="21"/>
      <c r="DO126" s="21"/>
      <c r="DP126" s="21"/>
      <c r="DQ126" s="21"/>
      <c r="DR126" s="21"/>
      <c r="DS126" s="21"/>
      <c r="DT126" s="21"/>
      <c r="DU126" s="21"/>
      <c r="DV126" s="21"/>
      <c r="DW126" s="21"/>
      <c r="DX126" s="21"/>
      <c r="DY126" s="21"/>
      <c r="DZ126" s="21"/>
      <c r="EA126" s="21"/>
      <c r="EB126" s="21"/>
      <c r="EC126" s="21"/>
      <c r="ED126" s="21"/>
      <c r="EE126" s="21"/>
      <c r="EF126" s="21"/>
      <c r="EG126" s="21"/>
      <c r="EH126" s="21"/>
      <c r="EI126" s="21"/>
      <c r="EJ126" s="21"/>
      <c r="EK126" s="21"/>
      <c r="EL126" s="21"/>
      <c r="EM126" s="21"/>
      <c r="EN126" s="21"/>
      <c r="EO126" s="21"/>
      <c r="EP126" s="21"/>
      <c r="EQ126" s="21"/>
      <c r="ER126" s="21"/>
      <c r="ES126" s="21"/>
      <c r="ET126" s="21"/>
      <c r="EU126" s="21"/>
      <c r="EV126" s="21"/>
      <c r="EW126" s="21"/>
      <c r="EX126" s="21"/>
      <c r="EY126" s="21"/>
      <c r="EZ126" s="21"/>
      <c r="FA126" s="21"/>
      <c r="FB126" s="21"/>
      <c r="FC126" s="21"/>
      <c r="FD126" s="21"/>
      <c r="FE126" s="21"/>
      <c r="FF126" s="21"/>
      <c r="FG126" s="21"/>
      <c r="FH126" s="21"/>
      <c r="FI126" s="21"/>
      <c r="FJ126" s="21"/>
      <c r="FK126" s="21"/>
      <c r="FL126" s="21"/>
      <c r="FM126" s="21"/>
      <c r="FN126" s="21"/>
      <c r="FO126" s="21"/>
      <c r="FP126" s="21"/>
      <c r="FQ126" s="21"/>
      <c r="FR126" s="21"/>
      <c r="FS126" s="21"/>
      <c r="FT126" s="21"/>
      <c r="FU126" s="21"/>
      <c r="FV126" s="21"/>
      <c r="FW126" s="21"/>
      <c r="FX126" s="21"/>
      <c r="FY126" s="21"/>
      <c r="FZ126" s="21"/>
      <c r="GA126" s="21"/>
      <c r="GB126" s="21"/>
      <c r="GC126" s="21"/>
      <c r="GD126" s="21"/>
      <c r="GE126" s="21"/>
      <c r="GF126" s="21"/>
      <c r="GG126" s="21"/>
      <c r="GH126" s="21"/>
      <c r="GI126" s="21"/>
      <c r="GJ126" s="21"/>
      <c r="GK126" s="21"/>
      <c r="GL126" s="21"/>
      <c r="GM126" s="21"/>
      <c r="GN126" s="21"/>
      <c r="GO126" s="21"/>
      <c r="GP126" s="21"/>
      <c r="GQ126" s="21"/>
      <c r="GR126" s="21"/>
      <c r="GS126" s="21"/>
      <c r="GT126" s="21"/>
      <c r="GU126" s="21"/>
      <c r="GV126" s="21"/>
      <c r="GW126" s="21"/>
      <c r="GX126" s="21"/>
      <c r="GY126" s="21"/>
      <c r="GZ126" s="21"/>
      <c r="HA126" s="21"/>
      <c r="HB126" s="21"/>
      <c r="HC126" s="21"/>
      <c r="HD126" s="21"/>
      <c r="HE126" s="21"/>
      <c r="HF126" s="21"/>
      <c r="HG126" s="21"/>
      <c r="HH126" s="21"/>
      <c r="HI126" s="21"/>
      <c r="HJ126" s="21"/>
      <c r="HK126" s="21"/>
      <c r="HL126" s="21"/>
      <c r="HM126" s="21"/>
      <c r="HN126" s="21"/>
      <c r="HO126" s="21"/>
      <c r="HP126" s="21"/>
      <c r="HQ126" s="21"/>
      <c r="HR126" s="21"/>
      <c r="HS126" s="21"/>
      <c r="HT126" s="21"/>
      <c r="HU126" s="21"/>
      <c r="HV126" s="21"/>
      <c r="HW126" s="21"/>
      <c r="HX126" s="21"/>
      <c r="HY126" s="21"/>
      <c r="HZ126" s="21"/>
      <c r="IA126" s="21"/>
      <c r="IB126" s="21"/>
      <c r="IC126" s="21"/>
      <c r="ID126" s="21"/>
    </row>
    <row r="127" spans="1:238" x14ac:dyDescent="0.3">
      <c r="A127" s="106"/>
      <c r="B127" s="131" t="s">
        <v>368</v>
      </c>
      <c r="C127" s="108"/>
      <c r="D127" s="109"/>
      <c r="E127" s="109">
        <v>0</v>
      </c>
      <c r="F127" s="109">
        <v>0</v>
      </c>
      <c r="G127" s="110">
        <v>0</v>
      </c>
      <c r="H127" s="110">
        <v>0</v>
      </c>
      <c r="I127" s="93"/>
    </row>
    <row r="128" spans="1:238" ht="60" x14ac:dyDescent="0.3">
      <c r="A128" s="106"/>
      <c r="B128" s="131" t="s">
        <v>370</v>
      </c>
      <c r="C128" s="108"/>
      <c r="D128" s="109"/>
      <c r="E128" s="109">
        <v>0</v>
      </c>
      <c r="F128" s="109">
        <v>0</v>
      </c>
      <c r="G128" s="110">
        <v>0</v>
      </c>
      <c r="H128" s="110">
        <v>0</v>
      </c>
      <c r="I128" s="93"/>
    </row>
    <row r="129" spans="1:238" s="28" customFormat="1" x14ac:dyDescent="0.3">
      <c r="A129" s="106"/>
      <c r="B129" s="131" t="s">
        <v>388</v>
      </c>
      <c r="C129" s="112">
        <f t="shared" ref="C129:H129" si="48">C130+C131</f>
        <v>0</v>
      </c>
      <c r="D129" s="112">
        <f t="shared" si="48"/>
        <v>111455510</v>
      </c>
      <c r="E129" s="112">
        <f t="shared" si="48"/>
        <v>106438530</v>
      </c>
      <c r="F129" s="112">
        <f t="shared" si="48"/>
        <v>106438530</v>
      </c>
      <c r="G129" s="112">
        <f t="shared" si="48"/>
        <v>106438479</v>
      </c>
      <c r="H129" s="112">
        <f t="shared" si="48"/>
        <v>5884252</v>
      </c>
      <c r="I129" s="93"/>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c r="DB129" s="21"/>
      <c r="DC129" s="21"/>
      <c r="DD129" s="21"/>
      <c r="DE129" s="21"/>
      <c r="DF129" s="21"/>
      <c r="DG129" s="21"/>
      <c r="DH129" s="21"/>
      <c r="DI129" s="21"/>
      <c r="DJ129" s="21"/>
      <c r="DK129" s="21"/>
      <c r="DL129" s="21"/>
      <c r="DM129" s="21"/>
      <c r="DN129" s="21"/>
      <c r="DO129" s="21"/>
      <c r="DP129" s="21"/>
      <c r="DQ129" s="21"/>
      <c r="DR129" s="21"/>
      <c r="DS129" s="21"/>
      <c r="DT129" s="21"/>
      <c r="DU129" s="21"/>
      <c r="DV129" s="21"/>
      <c r="DW129" s="21"/>
      <c r="DX129" s="21"/>
      <c r="DY129" s="21"/>
      <c r="DZ129" s="21"/>
      <c r="EA129" s="21"/>
      <c r="EB129" s="21"/>
      <c r="EC129" s="21"/>
      <c r="ED129" s="21"/>
      <c r="EE129" s="21"/>
      <c r="EF129" s="21"/>
      <c r="EG129" s="21"/>
      <c r="EH129" s="21"/>
      <c r="EI129" s="21"/>
      <c r="EJ129" s="21"/>
      <c r="EK129" s="21"/>
      <c r="EL129" s="21"/>
      <c r="EM129" s="21"/>
      <c r="EN129" s="21"/>
      <c r="EO129" s="21"/>
      <c r="EP129" s="21"/>
      <c r="EQ129" s="21"/>
      <c r="ER129" s="21"/>
      <c r="ES129" s="21"/>
      <c r="ET129" s="21"/>
      <c r="EU129" s="21"/>
      <c r="EV129" s="21"/>
      <c r="EW129" s="21"/>
      <c r="EX129" s="21"/>
      <c r="EY129" s="21"/>
      <c r="EZ129" s="21"/>
      <c r="FA129" s="21"/>
      <c r="FB129" s="21"/>
      <c r="FC129" s="21"/>
      <c r="FD129" s="21"/>
      <c r="FE129" s="21"/>
      <c r="FF129" s="21"/>
      <c r="FG129" s="21"/>
      <c r="FH129" s="21"/>
      <c r="FI129" s="21"/>
      <c r="FJ129" s="21"/>
      <c r="FK129" s="21"/>
      <c r="FL129" s="21"/>
      <c r="FM129" s="21"/>
      <c r="FN129" s="21"/>
      <c r="FO129" s="21"/>
      <c r="FP129" s="21"/>
      <c r="FQ129" s="21"/>
      <c r="FR129" s="21"/>
      <c r="FS129" s="21"/>
      <c r="FT129" s="21"/>
      <c r="FU129" s="21"/>
      <c r="FV129" s="21"/>
      <c r="FW129" s="21"/>
      <c r="FX129" s="21"/>
      <c r="FY129" s="21"/>
      <c r="FZ129" s="21"/>
      <c r="GA129" s="21"/>
      <c r="GB129" s="21"/>
      <c r="GC129" s="21"/>
      <c r="GD129" s="21"/>
      <c r="GE129" s="21"/>
      <c r="GF129" s="21"/>
      <c r="GG129" s="21"/>
      <c r="GH129" s="21"/>
      <c r="GI129" s="21"/>
      <c r="GJ129" s="21"/>
      <c r="GK129" s="21"/>
      <c r="GL129" s="21"/>
      <c r="GM129" s="21"/>
      <c r="GN129" s="21"/>
      <c r="GO129" s="21"/>
      <c r="GP129" s="21"/>
      <c r="GQ129" s="21"/>
      <c r="GR129" s="21"/>
      <c r="GS129" s="21"/>
      <c r="GT129" s="21"/>
      <c r="GU129" s="21"/>
      <c r="GV129" s="21"/>
      <c r="GW129" s="21"/>
      <c r="GX129" s="21"/>
      <c r="GY129" s="21"/>
      <c r="GZ129" s="21"/>
      <c r="HA129" s="21"/>
      <c r="HB129" s="21"/>
      <c r="HC129" s="21"/>
      <c r="HD129" s="21"/>
      <c r="HE129" s="21"/>
      <c r="HF129" s="21"/>
      <c r="HG129" s="21"/>
      <c r="HH129" s="21"/>
      <c r="HI129" s="21"/>
      <c r="HJ129" s="21"/>
      <c r="HK129" s="21"/>
      <c r="HL129" s="21"/>
      <c r="HM129" s="21"/>
      <c r="HN129" s="21"/>
      <c r="HO129" s="21"/>
      <c r="HP129" s="21"/>
      <c r="HQ129" s="21"/>
      <c r="HR129" s="21"/>
      <c r="HS129" s="21"/>
      <c r="HT129" s="21"/>
      <c r="HU129" s="21"/>
      <c r="HV129" s="21"/>
      <c r="HW129" s="21"/>
      <c r="HX129" s="21"/>
      <c r="HY129" s="21"/>
      <c r="HZ129" s="21"/>
      <c r="IA129" s="21"/>
      <c r="IB129" s="21"/>
      <c r="IC129" s="21"/>
      <c r="ID129" s="21"/>
    </row>
    <row r="130" spans="1:238" x14ac:dyDescent="0.3">
      <c r="A130" s="106"/>
      <c r="B130" s="131" t="s">
        <v>368</v>
      </c>
      <c r="C130" s="108"/>
      <c r="D130" s="109">
        <v>111416610</v>
      </c>
      <c r="E130" s="109">
        <v>106398010</v>
      </c>
      <c r="F130" s="109">
        <v>106398010</v>
      </c>
      <c r="G130" s="132">
        <v>106398010</v>
      </c>
      <c r="H130" s="132">
        <v>5884040</v>
      </c>
      <c r="I130" s="93"/>
    </row>
    <row r="131" spans="1:238" ht="60" x14ac:dyDescent="0.3">
      <c r="A131" s="106"/>
      <c r="B131" s="131" t="s">
        <v>370</v>
      </c>
      <c r="C131" s="108"/>
      <c r="D131" s="109">
        <v>38900</v>
      </c>
      <c r="E131" s="109">
        <v>40520</v>
      </c>
      <c r="F131" s="109">
        <v>40520</v>
      </c>
      <c r="G131" s="132">
        <v>40469</v>
      </c>
      <c r="H131" s="132">
        <v>212</v>
      </c>
      <c r="I131" s="93"/>
    </row>
    <row r="132" spans="1:238" s="28" customFormat="1" ht="30" x14ac:dyDescent="0.3">
      <c r="A132" s="106"/>
      <c r="B132" s="133" t="s">
        <v>389</v>
      </c>
      <c r="C132" s="112">
        <f>C133+C136+C139+C137+C138+C142</f>
        <v>0</v>
      </c>
      <c r="D132" s="112">
        <f t="shared" ref="D132:H132" si="49">D133+D136+D139+D137+D138+D142</f>
        <v>43612610</v>
      </c>
      <c r="E132" s="112">
        <f t="shared" si="49"/>
        <v>43692760</v>
      </c>
      <c r="F132" s="112">
        <f t="shared" si="49"/>
        <v>43692760</v>
      </c>
      <c r="G132" s="112">
        <f t="shared" si="49"/>
        <v>43692740</v>
      </c>
      <c r="H132" s="112">
        <f t="shared" si="49"/>
        <v>3760899</v>
      </c>
      <c r="I132" s="93"/>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c r="DB132" s="21"/>
      <c r="DC132" s="21"/>
      <c r="DD132" s="21"/>
      <c r="DE132" s="21"/>
      <c r="DF132" s="21"/>
      <c r="DG132" s="21"/>
      <c r="DH132" s="21"/>
      <c r="DI132" s="21"/>
      <c r="DJ132" s="21"/>
      <c r="DK132" s="21"/>
      <c r="DL132" s="21"/>
      <c r="DM132" s="21"/>
      <c r="DN132" s="21"/>
      <c r="DO132" s="21"/>
      <c r="DP132" s="21"/>
      <c r="DQ132" s="21"/>
      <c r="DR132" s="21"/>
      <c r="DS132" s="21"/>
      <c r="DT132" s="21"/>
      <c r="DU132" s="21"/>
      <c r="DV132" s="21"/>
      <c r="DW132" s="21"/>
      <c r="DX132" s="21"/>
      <c r="DY132" s="21"/>
      <c r="DZ132" s="21"/>
      <c r="EA132" s="21"/>
      <c r="EB132" s="21"/>
      <c r="EC132" s="21"/>
      <c r="ED132" s="21"/>
      <c r="EE132" s="21"/>
      <c r="EF132" s="21"/>
      <c r="EG132" s="21"/>
      <c r="EH132" s="21"/>
      <c r="EI132" s="21"/>
      <c r="EJ132" s="21"/>
      <c r="EK132" s="21"/>
      <c r="EL132" s="21"/>
      <c r="EM132" s="21"/>
      <c r="EN132" s="21"/>
      <c r="EO132" s="21"/>
      <c r="EP132" s="21"/>
      <c r="EQ132" s="21"/>
      <c r="ER132" s="21"/>
      <c r="ES132" s="21"/>
      <c r="ET132" s="21"/>
      <c r="EU132" s="21"/>
      <c r="EV132" s="21"/>
      <c r="EW132" s="21"/>
      <c r="EX132" s="21"/>
      <c r="EY132" s="21"/>
      <c r="EZ132" s="21"/>
      <c r="FA132" s="21"/>
      <c r="FB132" s="21"/>
      <c r="FC132" s="21"/>
      <c r="FD132" s="21"/>
      <c r="FE132" s="21"/>
      <c r="FF132" s="21"/>
      <c r="FG132" s="21"/>
      <c r="FH132" s="21"/>
      <c r="FI132" s="21"/>
      <c r="FJ132" s="21"/>
      <c r="FK132" s="21"/>
      <c r="FL132" s="21"/>
      <c r="FM132" s="21"/>
      <c r="FN132" s="21"/>
      <c r="FO132" s="21"/>
      <c r="FP132" s="21"/>
      <c r="FQ132" s="21"/>
      <c r="FR132" s="21"/>
      <c r="FS132" s="21"/>
      <c r="FT132" s="21"/>
      <c r="FU132" s="21"/>
      <c r="FV132" s="21"/>
      <c r="FW132" s="21"/>
      <c r="FX132" s="21"/>
      <c r="FY132" s="21"/>
      <c r="FZ132" s="21"/>
      <c r="GA132" s="21"/>
      <c r="GB132" s="21"/>
      <c r="GC132" s="21"/>
      <c r="GD132" s="21"/>
      <c r="GE132" s="21"/>
      <c r="GF132" s="21"/>
      <c r="GG132" s="21"/>
      <c r="GH132" s="21"/>
      <c r="GI132" s="21"/>
      <c r="GJ132" s="21"/>
      <c r="GK132" s="21"/>
      <c r="GL132" s="21"/>
      <c r="GM132" s="21"/>
      <c r="GN132" s="21"/>
      <c r="GO132" s="21"/>
      <c r="GP132" s="21"/>
      <c r="GQ132" s="21"/>
      <c r="GR132" s="21"/>
      <c r="GS132" s="21"/>
      <c r="GT132" s="21"/>
      <c r="GU132" s="21"/>
      <c r="GV132" s="21"/>
      <c r="GW132" s="21"/>
      <c r="GX132" s="21"/>
      <c r="GY132" s="21"/>
      <c r="GZ132" s="21"/>
      <c r="HA132" s="21"/>
      <c r="HB132" s="21"/>
      <c r="HC132" s="21"/>
      <c r="HD132" s="21"/>
      <c r="HE132" s="21"/>
      <c r="HF132" s="21"/>
      <c r="HG132" s="21"/>
      <c r="HH132" s="21"/>
      <c r="HI132" s="21"/>
      <c r="HJ132" s="21"/>
      <c r="HK132" s="21"/>
      <c r="HL132" s="21"/>
      <c r="HM132" s="21"/>
      <c r="HN132" s="21"/>
      <c r="HO132" s="21"/>
      <c r="HP132" s="21"/>
      <c r="HQ132" s="21"/>
      <c r="HR132" s="21"/>
      <c r="HS132" s="21"/>
      <c r="HT132" s="21"/>
      <c r="HU132" s="21"/>
      <c r="HV132" s="21"/>
      <c r="HW132" s="21"/>
      <c r="HX132" s="21"/>
      <c r="HY132" s="21"/>
      <c r="HZ132" s="21"/>
      <c r="IA132" s="21"/>
      <c r="IB132" s="21"/>
      <c r="IC132" s="21"/>
      <c r="ID132" s="21"/>
    </row>
    <row r="133" spans="1:238" s="28" customFormat="1" ht="30" x14ac:dyDescent="0.3">
      <c r="A133" s="106"/>
      <c r="B133" s="131" t="s">
        <v>390</v>
      </c>
      <c r="C133" s="112">
        <f t="shared" ref="C133:H133" si="50">C134+C135</f>
        <v>0</v>
      </c>
      <c r="D133" s="112">
        <f t="shared" si="50"/>
        <v>37737770</v>
      </c>
      <c r="E133" s="112">
        <f t="shared" si="50"/>
        <v>37600530</v>
      </c>
      <c r="F133" s="112">
        <f t="shared" si="50"/>
        <v>37600530</v>
      </c>
      <c r="G133" s="112">
        <f t="shared" si="50"/>
        <v>37600510</v>
      </c>
      <c r="H133" s="112">
        <f t="shared" si="50"/>
        <v>3609579</v>
      </c>
      <c r="I133" s="93"/>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c r="DB133" s="21"/>
      <c r="DC133" s="21"/>
      <c r="DD133" s="21"/>
      <c r="DE133" s="21"/>
      <c r="DF133" s="21"/>
      <c r="DG133" s="21"/>
      <c r="DH133" s="21"/>
      <c r="DI133" s="21"/>
      <c r="DJ133" s="21"/>
      <c r="DK133" s="21"/>
      <c r="DL133" s="21"/>
      <c r="DM133" s="21"/>
      <c r="DN133" s="21"/>
      <c r="DO133" s="21"/>
      <c r="DP133" s="21"/>
      <c r="DQ133" s="21"/>
      <c r="DR133" s="21"/>
      <c r="DS133" s="21"/>
      <c r="DT133" s="21"/>
      <c r="DU133" s="21"/>
      <c r="DV133" s="21"/>
      <c r="DW133" s="21"/>
      <c r="DX133" s="21"/>
      <c r="DY133" s="21"/>
      <c r="DZ133" s="21"/>
      <c r="EA133" s="21"/>
      <c r="EB133" s="21"/>
      <c r="EC133" s="21"/>
      <c r="ED133" s="21"/>
      <c r="EE133" s="21"/>
      <c r="EF133" s="21"/>
      <c r="EG133" s="21"/>
      <c r="EH133" s="21"/>
      <c r="EI133" s="21"/>
      <c r="EJ133" s="21"/>
      <c r="EK133" s="21"/>
      <c r="EL133" s="21"/>
      <c r="EM133" s="21"/>
      <c r="EN133" s="21"/>
      <c r="EO133" s="21"/>
      <c r="EP133" s="21"/>
      <c r="EQ133" s="21"/>
      <c r="ER133" s="21"/>
      <c r="ES133" s="21"/>
      <c r="ET133" s="21"/>
      <c r="EU133" s="21"/>
      <c r="EV133" s="21"/>
      <c r="EW133" s="21"/>
      <c r="EX133" s="21"/>
      <c r="EY133" s="21"/>
      <c r="EZ133" s="21"/>
      <c r="FA133" s="21"/>
      <c r="FB133" s="21"/>
      <c r="FC133" s="21"/>
      <c r="FD133" s="21"/>
      <c r="FE133" s="21"/>
      <c r="FF133" s="21"/>
      <c r="FG133" s="21"/>
      <c r="FH133" s="21"/>
      <c r="FI133" s="21"/>
      <c r="FJ133" s="21"/>
      <c r="FK133" s="21"/>
      <c r="FL133" s="21"/>
      <c r="FM133" s="21"/>
      <c r="FN133" s="21"/>
      <c r="FO133" s="21"/>
      <c r="FP133" s="21"/>
      <c r="FQ133" s="21"/>
      <c r="FR133" s="21"/>
      <c r="FS133" s="21"/>
      <c r="FT133" s="21"/>
      <c r="FU133" s="21"/>
      <c r="FV133" s="21"/>
      <c r="FW133" s="21"/>
      <c r="FX133" s="21"/>
      <c r="FY133" s="21"/>
      <c r="FZ133" s="21"/>
      <c r="GA133" s="21"/>
      <c r="GB133" s="21"/>
      <c r="GC133" s="21"/>
      <c r="GD133" s="21"/>
      <c r="GE133" s="21"/>
      <c r="GF133" s="21"/>
      <c r="GG133" s="21"/>
      <c r="GH133" s="21"/>
      <c r="GI133" s="21"/>
      <c r="GJ133" s="21"/>
      <c r="GK133" s="21"/>
      <c r="GL133" s="21"/>
      <c r="GM133" s="21"/>
      <c r="GN133" s="21"/>
      <c r="GO133" s="21"/>
      <c r="GP133" s="21"/>
      <c r="GQ133" s="21"/>
      <c r="GR133" s="21"/>
      <c r="GS133" s="21"/>
      <c r="GT133" s="21"/>
      <c r="GU133" s="21"/>
      <c r="GV133" s="21"/>
      <c r="GW133" s="21"/>
      <c r="GX133" s="21"/>
      <c r="GY133" s="21"/>
      <c r="GZ133" s="21"/>
      <c r="HA133" s="21"/>
      <c r="HB133" s="21"/>
      <c r="HC133" s="21"/>
      <c r="HD133" s="21"/>
      <c r="HE133" s="21"/>
      <c r="HF133" s="21"/>
      <c r="HG133" s="21"/>
      <c r="HH133" s="21"/>
      <c r="HI133" s="21"/>
      <c r="HJ133" s="21"/>
      <c r="HK133" s="21"/>
      <c r="HL133" s="21"/>
      <c r="HM133" s="21"/>
      <c r="HN133" s="21"/>
      <c r="HO133" s="21"/>
      <c r="HP133" s="21"/>
      <c r="HQ133" s="21"/>
      <c r="HR133" s="21"/>
      <c r="HS133" s="21"/>
      <c r="HT133" s="21"/>
      <c r="HU133" s="21"/>
      <c r="HV133" s="21"/>
      <c r="HW133" s="21"/>
      <c r="HX133" s="21"/>
      <c r="HY133" s="21"/>
      <c r="HZ133" s="21"/>
      <c r="IA133" s="21"/>
      <c r="IB133" s="21"/>
      <c r="IC133" s="21"/>
      <c r="ID133" s="21"/>
    </row>
    <row r="134" spans="1:238" ht="16.5" customHeight="1" x14ac:dyDescent="0.3">
      <c r="A134" s="106"/>
      <c r="B134" s="131" t="s">
        <v>368</v>
      </c>
      <c r="C134" s="108"/>
      <c r="D134" s="109">
        <v>37666470</v>
      </c>
      <c r="E134" s="109">
        <v>37504200</v>
      </c>
      <c r="F134" s="109">
        <v>37504200</v>
      </c>
      <c r="G134" s="110">
        <v>37504199</v>
      </c>
      <c r="H134" s="110">
        <v>3609579</v>
      </c>
      <c r="I134" s="93"/>
    </row>
    <row r="135" spans="1:238" ht="60" x14ac:dyDescent="0.3">
      <c r="A135" s="106"/>
      <c r="B135" s="131" t="s">
        <v>370</v>
      </c>
      <c r="C135" s="108"/>
      <c r="D135" s="109">
        <v>71300</v>
      </c>
      <c r="E135" s="109">
        <v>96330</v>
      </c>
      <c r="F135" s="109">
        <v>96330</v>
      </c>
      <c r="G135" s="110">
        <v>96311</v>
      </c>
      <c r="H135" s="110">
        <v>0</v>
      </c>
      <c r="I135" s="93"/>
    </row>
    <row r="136" spans="1:238" ht="16.5" customHeight="1" x14ac:dyDescent="0.3">
      <c r="A136" s="106"/>
      <c r="B136" s="131" t="s">
        <v>391</v>
      </c>
      <c r="C136" s="108"/>
      <c r="D136" s="109">
        <v>0</v>
      </c>
      <c r="E136" s="109">
        <v>0</v>
      </c>
      <c r="F136" s="109">
        <v>0</v>
      </c>
      <c r="G136" s="110">
        <v>0</v>
      </c>
      <c r="H136" s="110">
        <v>0</v>
      </c>
      <c r="I136" s="93"/>
    </row>
    <row r="137" spans="1:238" ht="30" x14ac:dyDescent="0.3">
      <c r="A137" s="106"/>
      <c r="B137" s="131" t="s">
        <v>392</v>
      </c>
      <c r="C137" s="108"/>
      <c r="D137" s="109">
        <v>5851940</v>
      </c>
      <c r="E137" s="109">
        <v>6087490</v>
      </c>
      <c r="F137" s="109">
        <v>6087490</v>
      </c>
      <c r="G137" s="110">
        <v>6087490</v>
      </c>
      <c r="H137" s="110">
        <v>146580</v>
      </c>
      <c r="I137" s="93"/>
    </row>
    <row r="138" spans="1:238" ht="16.5" customHeight="1" x14ac:dyDescent="0.3">
      <c r="A138" s="106"/>
      <c r="B138" s="131" t="s">
        <v>393</v>
      </c>
      <c r="C138" s="108"/>
      <c r="D138" s="109">
        <v>0</v>
      </c>
      <c r="E138" s="109">
        <v>0</v>
      </c>
      <c r="F138" s="109">
        <v>0</v>
      </c>
      <c r="G138" s="110">
        <v>0</v>
      </c>
      <c r="H138" s="110">
        <v>0</v>
      </c>
      <c r="I138" s="93"/>
    </row>
    <row r="139" spans="1:238" s="28" customFormat="1" ht="16.5" customHeight="1" x14ac:dyDescent="0.3">
      <c r="A139" s="106"/>
      <c r="B139" s="131" t="s">
        <v>394</v>
      </c>
      <c r="C139" s="112">
        <f>C140+C141</f>
        <v>0</v>
      </c>
      <c r="D139" s="112">
        <f t="shared" ref="D139:H139" si="51">D140+D141</f>
        <v>0</v>
      </c>
      <c r="E139" s="112">
        <f t="shared" si="51"/>
        <v>0</v>
      </c>
      <c r="F139" s="112">
        <f t="shared" si="51"/>
        <v>0</v>
      </c>
      <c r="G139" s="112">
        <f t="shared" si="51"/>
        <v>0</v>
      </c>
      <c r="H139" s="112">
        <f t="shared" si="51"/>
        <v>0</v>
      </c>
      <c r="I139" s="93"/>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c r="DB139" s="21"/>
      <c r="DC139" s="21"/>
      <c r="DD139" s="21"/>
      <c r="DE139" s="21"/>
      <c r="DF139" s="21"/>
      <c r="DG139" s="21"/>
      <c r="DH139" s="21"/>
      <c r="DI139" s="21"/>
      <c r="DJ139" s="21"/>
      <c r="DK139" s="21"/>
      <c r="DL139" s="21"/>
      <c r="DM139" s="21"/>
      <c r="DN139" s="21"/>
      <c r="DO139" s="21"/>
      <c r="DP139" s="21"/>
      <c r="DQ139" s="21"/>
      <c r="DR139" s="21"/>
      <c r="DS139" s="21"/>
      <c r="DT139" s="21"/>
      <c r="DU139" s="21"/>
      <c r="DV139" s="21"/>
      <c r="DW139" s="21"/>
      <c r="DX139" s="21"/>
      <c r="DY139" s="21"/>
      <c r="DZ139" s="21"/>
      <c r="EA139" s="21"/>
      <c r="EB139" s="21"/>
      <c r="EC139" s="21"/>
      <c r="ED139" s="21"/>
      <c r="EE139" s="21"/>
      <c r="EF139" s="21"/>
      <c r="EG139" s="21"/>
      <c r="EH139" s="21"/>
      <c r="EI139" s="21"/>
      <c r="EJ139" s="21"/>
      <c r="EK139" s="21"/>
      <c r="EL139" s="21"/>
      <c r="EM139" s="21"/>
      <c r="EN139" s="21"/>
      <c r="EO139" s="21"/>
      <c r="EP139" s="21"/>
      <c r="EQ139" s="21"/>
      <c r="ER139" s="21"/>
      <c r="ES139" s="21"/>
      <c r="ET139" s="21"/>
      <c r="EU139" s="21"/>
      <c r="EV139" s="21"/>
      <c r="EW139" s="21"/>
      <c r="EX139" s="21"/>
      <c r="EY139" s="21"/>
      <c r="EZ139" s="21"/>
      <c r="FA139" s="21"/>
      <c r="FB139" s="21"/>
      <c r="FC139" s="21"/>
      <c r="FD139" s="21"/>
      <c r="FE139" s="21"/>
      <c r="FF139" s="21"/>
      <c r="FG139" s="21"/>
      <c r="FH139" s="21"/>
      <c r="FI139" s="21"/>
      <c r="FJ139" s="21"/>
      <c r="FK139" s="21"/>
      <c r="FL139" s="21"/>
      <c r="FM139" s="21"/>
      <c r="FN139" s="21"/>
      <c r="FO139" s="21"/>
      <c r="FP139" s="21"/>
      <c r="FQ139" s="21"/>
      <c r="FR139" s="21"/>
      <c r="FS139" s="21"/>
      <c r="FT139" s="21"/>
      <c r="FU139" s="21"/>
      <c r="FV139" s="21"/>
      <c r="FW139" s="21"/>
      <c r="FX139" s="21"/>
      <c r="FY139" s="21"/>
      <c r="FZ139" s="21"/>
      <c r="GA139" s="21"/>
      <c r="GB139" s="21"/>
      <c r="GC139" s="21"/>
      <c r="GD139" s="21"/>
      <c r="GE139" s="21"/>
      <c r="GF139" s="21"/>
      <c r="GG139" s="21"/>
      <c r="GH139" s="21"/>
      <c r="GI139" s="21"/>
      <c r="GJ139" s="21"/>
      <c r="GK139" s="21"/>
      <c r="GL139" s="21"/>
      <c r="GM139" s="21"/>
      <c r="GN139" s="21"/>
      <c r="GO139" s="21"/>
      <c r="GP139" s="21"/>
      <c r="GQ139" s="21"/>
      <c r="GR139" s="21"/>
      <c r="GS139" s="21"/>
      <c r="GT139" s="21"/>
      <c r="GU139" s="21"/>
      <c r="GV139" s="21"/>
      <c r="GW139" s="21"/>
      <c r="GX139" s="21"/>
      <c r="GY139" s="21"/>
      <c r="GZ139" s="21"/>
      <c r="HA139" s="21"/>
      <c r="HB139" s="21"/>
      <c r="HC139" s="21"/>
      <c r="HD139" s="21"/>
      <c r="HE139" s="21"/>
      <c r="HF139" s="21"/>
      <c r="HG139" s="21"/>
      <c r="HH139" s="21"/>
      <c r="HI139" s="21"/>
      <c r="HJ139" s="21"/>
      <c r="HK139" s="21"/>
      <c r="HL139" s="21"/>
      <c r="HM139" s="21"/>
      <c r="HN139" s="21"/>
      <c r="HO139" s="21"/>
      <c r="HP139" s="21"/>
      <c r="HQ139" s="21"/>
      <c r="HR139" s="21"/>
      <c r="HS139" s="21"/>
      <c r="HT139" s="21"/>
      <c r="HU139" s="21"/>
      <c r="HV139" s="21"/>
      <c r="HW139" s="21"/>
      <c r="HX139" s="21"/>
      <c r="HY139" s="21"/>
      <c r="HZ139" s="21"/>
      <c r="IA139" s="21"/>
      <c r="IB139" s="21"/>
      <c r="IC139" s="21"/>
      <c r="ID139" s="21"/>
    </row>
    <row r="140" spans="1:238" ht="16.5" customHeight="1" x14ac:dyDescent="0.3">
      <c r="A140" s="106"/>
      <c r="B140" s="131" t="s">
        <v>368</v>
      </c>
      <c r="C140" s="108"/>
      <c r="D140" s="109">
        <v>0</v>
      </c>
      <c r="E140" s="109">
        <v>0</v>
      </c>
      <c r="F140" s="109">
        <v>0</v>
      </c>
      <c r="G140" s="110">
        <v>0</v>
      </c>
      <c r="H140" s="110">
        <v>0</v>
      </c>
      <c r="I140" s="93"/>
    </row>
    <row r="141" spans="1:238" ht="60" x14ac:dyDescent="0.3">
      <c r="A141" s="106"/>
      <c r="B141" s="131" t="s">
        <v>370</v>
      </c>
      <c r="C141" s="108"/>
      <c r="D141" s="109">
        <v>0</v>
      </c>
      <c r="E141" s="109">
        <v>0</v>
      </c>
      <c r="F141" s="109">
        <v>0</v>
      </c>
      <c r="G141" s="110">
        <v>0</v>
      </c>
      <c r="H141" s="110">
        <v>0</v>
      </c>
      <c r="I141" s="93"/>
    </row>
    <row r="142" spans="1:238" x14ac:dyDescent="0.3">
      <c r="A142" s="106"/>
      <c r="B142" s="131" t="s">
        <v>525</v>
      </c>
      <c r="C142" s="108"/>
      <c r="D142" s="109">
        <v>22900</v>
      </c>
      <c r="E142" s="109">
        <v>4740</v>
      </c>
      <c r="F142" s="109">
        <v>4740</v>
      </c>
      <c r="G142" s="110">
        <v>4740</v>
      </c>
      <c r="H142" s="110">
        <v>4740</v>
      </c>
      <c r="I142" s="93"/>
    </row>
    <row r="143" spans="1:238" ht="16.5" customHeight="1" x14ac:dyDescent="0.3">
      <c r="A143" s="106"/>
      <c r="B143" s="111" t="s">
        <v>361</v>
      </c>
      <c r="C143" s="108"/>
      <c r="D143" s="109">
        <v>0</v>
      </c>
      <c r="E143" s="109">
        <v>0</v>
      </c>
      <c r="F143" s="109">
        <v>0</v>
      </c>
      <c r="G143" s="110">
        <v>-46663</v>
      </c>
      <c r="H143" s="110">
        <v>-1150</v>
      </c>
      <c r="I143" s="93"/>
    </row>
    <row r="144" spans="1:238" s="28" customFormat="1" ht="30" x14ac:dyDescent="0.3">
      <c r="A144" s="106" t="s">
        <v>395</v>
      </c>
      <c r="B144" s="103" t="s">
        <v>396</v>
      </c>
      <c r="C144" s="112">
        <f t="shared" ref="C144:H144" si="52">C145+C148+C151+C154+C157+C158+C159+C162+C163+C166</f>
        <v>0</v>
      </c>
      <c r="D144" s="112">
        <f t="shared" si="52"/>
        <v>9691470</v>
      </c>
      <c r="E144" s="112">
        <f t="shared" si="52"/>
        <v>8759530</v>
      </c>
      <c r="F144" s="112">
        <f t="shared" si="52"/>
        <v>8759530</v>
      </c>
      <c r="G144" s="112">
        <f t="shared" si="52"/>
        <v>8759494</v>
      </c>
      <c r="H144" s="112">
        <f t="shared" si="52"/>
        <v>587638</v>
      </c>
      <c r="I144" s="93"/>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c r="DT144" s="21"/>
      <c r="DU144" s="21"/>
      <c r="DV144" s="21"/>
      <c r="DW144" s="21"/>
      <c r="DX144" s="21"/>
      <c r="DY144" s="21"/>
      <c r="DZ144" s="21"/>
      <c r="EA144" s="21"/>
      <c r="EB144" s="21"/>
      <c r="EC144" s="21"/>
      <c r="ED144" s="21"/>
      <c r="EE144" s="21"/>
      <c r="EF144" s="21"/>
      <c r="EG144" s="21"/>
      <c r="EH144" s="21"/>
      <c r="EI144" s="21"/>
      <c r="EJ144" s="21"/>
      <c r="EK144" s="21"/>
      <c r="EL144" s="21"/>
      <c r="EM144" s="21"/>
      <c r="EN144" s="21"/>
      <c r="EO144" s="21"/>
      <c r="EP144" s="21"/>
      <c r="EQ144" s="21"/>
      <c r="ER144" s="21"/>
      <c r="ES144" s="21"/>
      <c r="ET144" s="21"/>
      <c r="EU144" s="21"/>
      <c r="EV144" s="21"/>
      <c r="EW144" s="21"/>
      <c r="EX144" s="21"/>
      <c r="EY144" s="21"/>
      <c r="EZ144" s="21"/>
      <c r="FA144" s="21"/>
      <c r="FB144" s="21"/>
      <c r="FC144" s="21"/>
      <c r="FD144" s="21"/>
      <c r="FE144" s="21"/>
      <c r="FF144" s="21"/>
      <c r="FG144" s="21"/>
      <c r="FH144" s="21"/>
      <c r="FI144" s="21"/>
      <c r="FJ144" s="21"/>
      <c r="FK144" s="21"/>
      <c r="FL144" s="21"/>
      <c r="FM144" s="21"/>
      <c r="FN144" s="21"/>
      <c r="FO144" s="21"/>
      <c r="FP144" s="21"/>
      <c r="FQ144" s="21"/>
      <c r="FR144" s="21"/>
      <c r="FS144" s="21"/>
      <c r="FT144" s="21"/>
      <c r="FU144" s="21"/>
      <c r="FV144" s="21"/>
      <c r="FW144" s="21"/>
      <c r="FX144" s="21"/>
      <c r="FY144" s="21"/>
      <c r="FZ144" s="21"/>
      <c r="GA144" s="21"/>
      <c r="GB144" s="21"/>
      <c r="GC144" s="21"/>
      <c r="GD144" s="21"/>
      <c r="GE144" s="21"/>
      <c r="GF144" s="21"/>
      <c r="GG144" s="21"/>
      <c r="GH144" s="21"/>
      <c r="GI144" s="21"/>
      <c r="GJ144" s="21"/>
      <c r="GK144" s="21"/>
      <c r="GL144" s="21"/>
      <c r="GM144" s="21"/>
      <c r="GN144" s="21"/>
      <c r="GO144" s="21"/>
      <c r="GP144" s="21"/>
      <c r="GQ144" s="21"/>
      <c r="GR144" s="21"/>
      <c r="GS144" s="21"/>
      <c r="GT144" s="21"/>
      <c r="GU144" s="21"/>
      <c r="GV144" s="21"/>
      <c r="GW144" s="21"/>
      <c r="GX144" s="21"/>
      <c r="GY144" s="21"/>
      <c r="GZ144" s="21"/>
      <c r="HA144" s="21"/>
      <c r="HB144" s="21"/>
      <c r="HC144" s="21"/>
      <c r="HD144" s="21"/>
      <c r="HE144" s="21"/>
      <c r="HF144" s="21"/>
      <c r="HG144" s="21"/>
      <c r="HH144" s="21"/>
      <c r="HI144" s="21"/>
      <c r="HJ144" s="21"/>
      <c r="HK144" s="21"/>
      <c r="HL144" s="21"/>
      <c r="HM144" s="21"/>
      <c r="HN144" s="21"/>
      <c r="HO144" s="21"/>
      <c r="HP144" s="21"/>
      <c r="HQ144" s="21"/>
      <c r="HR144" s="21"/>
      <c r="HS144" s="21"/>
      <c r="HT144" s="21"/>
      <c r="HU144" s="21"/>
      <c r="HV144" s="21"/>
      <c r="HW144" s="21"/>
      <c r="HX144" s="21"/>
      <c r="HY144" s="21"/>
      <c r="HZ144" s="21"/>
      <c r="IA144" s="21"/>
      <c r="IB144" s="21"/>
      <c r="IC144" s="21"/>
      <c r="ID144" s="21"/>
    </row>
    <row r="145" spans="1:244" s="28" customFormat="1" x14ac:dyDescent="0.3">
      <c r="A145" s="106"/>
      <c r="B145" s="107" t="s">
        <v>384</v>
      </c>
      <c r="C145" s="112">
        <f t="shared" ref="C145:H145" si="53">C146+C147</f>
        <v>0</v>
      </c>
      <c r="D145" s="112">
        <f t="shared" si="53"/>
        <v>3723650</v>
      </c>
      <c r="E145" s="112">
        <f t="shared" si="53"/>
        <v>3785530</v>
      </c>
      <c r="F145" s="112">
        <f t="shared" si="53"/>
        <v>3785530</v>
      </c>
      <c r="G145" s="112">
        <f t="shared" si="53"/>
        <v>3785503</v>
      </c>
      <c r="H145" s="112">
        <f t="shared" si="53"/>
        <v>242918</v>
      </c>
      <c r="I145" s="93"/>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c r="DT145" s="21"/>
      <c r="DU145" s="21"/>
      <c r="DV145" s="21"/>
      <c r="DW145" s="21"/>
      <c r="DX145" s="21"/>
      <c r="DY145" s="21"/>
      <c r="DZ145" s="21"/>
      <c r="EA145" s="21"/>
      <c r="EB145" s="21"/>
      <c r="EC145" s="21"/>
      <c r="ED145" s="21"/>
      <c r="EE145" s="21"/>
      <c r="EF145" s="21"/>
      <c r="EG145" s="21"/>
      <c r="EH145" s="21"/>
      <c r="EI145" s="21"/>
      <c r="EJ145" s="21"/>
      <c r="EK145" s="21"/>
      <c r="EL145" s="21"/>
      <c r="EM145" s="21"/>
      <c r="EN145" s="21"/>
      <c r="EO145" s="21"/>
      <c r="EP145" s="21"/>
      <c r="EQ145" s="21"/>
      <c r="ER145" s="21"/>
      <c r="ES145" s="21"/>
      <c r="ET145" s="21"/>
      <c r="EU145" s="21"/>
      <c r="EV145" s="21"/>
      <c r="EW145" s="21"/>
      <c r="EX145" s="21"/>
      <c r="EY145" s="21"/>
      <c r="EZ145" s="21"/>
      <c r="FA145" s="21"/>
      <c r="FB145" s="21"/>
      <c r="FC145" s="21"/>
      <c r="FD145" s="21"/>
      <c r="FE145" s="21"/>
      <c r="FF145" s="21"/>
      <c r="FG145" s="21"/>
      <c r="FH145" s="21"/>
      <c r="FI145" s="21"/>
      <c r="FJ145" s="21"/>
      <c r="FK145" s="21"/>
      <c r="FL145" s="21"/>
      <c r="FM145" s="21"/>
      <c r="FN145" s="21"/>
      <c r="FO145" s="21"/>
      <c r="FP145" s="21"/>
      <c r="FQ145" s="21"/>
      <c r="FR145" s="21"/>
      <c r="FS145" s="21"/>
      <c r="FT145" s="21"/>
      <c r="FU145" s="21"/>
      <c r="FV145" s="21"/>
      <c r="FW145" s="21"/>
      <c r="FX145" s="21"/>
      <c r="FY145" s="21"/>
      <c r="FZ145" s="21"/>
      <c r="GA145" s="21"/>
      <c r="GB145" s="21"/>
      <c r="GC145" s="21"/>
      <c r="GD145" s="21"/>
      <c r="GE145" s="21"/>
      <c r="GF145" s="21"/>
      <c r="GG145" s="21"/>
      <c r="GH145" s="21"/>
      <c r="GI145" s="21"/>
      <c r="GJ145" s="21"/>
      <c r="GK145" s="21"/>
      <c r="GL145" s="21"/>
      <c r="GM145" s="21"/>
      <c r="GN145" s="21"/>
      <c r="GO145" s="21"/>
      <c r="GP145" s="21"/>
      <c r="GQ145" s="21"/>
      <c r="GR145" s="21"/>
      <c r="GS145" s="21"/>
      <c r="GT145" s="21"/>
      <c r="GU145" s="21"/>
      <c r="GV145" s="21"/>
      <c r="GW145" s="21"/>
      <c r="GX145" s="21"/>
      <c r="GY145" s="21"/>
      <c r="GZ145" s="21"/>
      <c r="HA145" s="21"/>
      <c r="HB145" s="21"/>
      <c r="HC145" s="21"/>
      <c r="HD145" s="21"/>
      <c r="HE145" s="21"/>
      <c r="HF145" s="21"/>
      <c r="HG145" s="21"/>
      <c r="HH145" s="21"/>
      <c r="HI145" s="21"/>
      <c r="HJ145" s="21"/>
      <c r="HK145" s="21"/>
      <c r="HL145" s="21"/>
      <c r="HM145" s="21"/>
      <c r="HN145" s="21"/>
      <c r="HO145" s="21"/>
      <c r="HP145" s="21"/>
      <c r="HQ145" s="21"/>
      <c r="HR145" s="21"/>
      <c r="HS145" s="21"/>
      <c r="HT145" s="21"/>
      <c r="HU145" s="21"/>
      <c r="HV145" s="21"/>
      <c r="HW145" s="21"/>
      <c r="HX145" s="21"/>
      <c r="HY145" s="21"/>
      <c r="HZ145" s="21"/>
      <c r="IA145" s="21"/>
      <c r="IB145" s="21"/>
      <c r="IC145" s="21"/>
      <c r="ID145" s="21"/>
    </row>
    <row r="146" spans="1:244" x14ac:dyDescent="0.3">
      <c r="A146" s="106"/>
      <c r="B146" s="107" t="s">
        <v>368</v>
      </c>
      <c r="C146" s="108"/>
      <c r="D146" s="109">
        <v>3720000</v>
      </c>
      <c r="E146" s="109">
        <v>3781880</v>
      </c>
      <c r="F146" s="109">
        <v>3781880</v>
      </c>
      <c r="G146" s="110">
        <v>3781880</v>
      </c>
      <c r="H146" s="110">
        <v>242450</v>
      </c>
      <c r="I146" s="93"/>
    </row>
    <row r="147" spans="1:244" ht="39.75" customHeight="1" x14ac:dyDescent="0.3">
      <c r="A147" s="106"/>
      <c r="B147" s="107" t="s">
        <v>370</v>
      </c>
      <c r="C147" s="108"/>
      <c r="D147" s="109">
        <v>3650</v>
      </c>
      <c r="E147" s="109">
        <v>3650</v>
      </c>
      <c r="F147" s="109">
        <v>3650</v>
      </c>
      <c r="G147" s="110">
        <v>3623</v>
      </c>
      <c r="H147" s="110">
        <v>468</v>
      </c>
      <c r="I147" s="93"/>
    </row>
    <row r="148" spans="1:244" s="28" customFormat="1" ht="30" x14ac:dyDescent="0.3">
      <c r="A148" s="106"/>
      <c r="B148" s="134" t="s">
        <v>397</v>
      </c>
      <c r="C148" s="112">
        <f t="shared" ref="C148:H148" si="54">C149+C150</f>
        <v>0</v>
      </c>
      <c r="D148" s="112">
        <f t="shared" si="54"/>
        <v>2489710</v>
      </c>
      <c r="E148" s="112">
        <f t="shared" si="54"/>
        <v>1896500</v>
      </c>
      <c r="F148" s="112">
        <f t="shared" si="54"/>
        <v>1896500</v>
      </c>
      <c r="G148" s="112">
        <f t="shared" si="54"/>
        <v>1896491</v>
      </c>
      <c r="H148" s="112">
        <f t="shared" si="54"/>
        <v>176760</v>
      </c>
      <c r="I148" s="93"/>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c r="DB148" s="21"/>
      <c r="DC148" s="21"/>
      <c r="DD148" s="21"/>
      <c r="DE148" s="21"/>
      <c r="DF148" s="21"/>
      <c r="DG148" s="21"/>
      <c r="DH148" s="21"/>
      <c r="DI148" s="21"/>
      <c r="DJ148" s="21"/>
      <c r="DK148" s="21"/>
      <c r="DL148" s="21"/>
      <c r="DM148" s="21"/>
      <c r="DN148" s="21"/>
      <c r="DO148" s="21"/>
      <c r="DP148" s="21"/>
      <c r="DQ148" s="21"/>
      <c r="DR148" s="21"/>
      <c r="DS148" s="21"/>
      <c r="DT148" s="21"/>
      <c r="DU148" s="21"/>
      <c r="DV148" s="21"/>
      <c r="DW148" s="21"/>
      <c r="DX148" s="21"/>
      <c r="DY148" s="21"/>
      <c r="DZ148" s="21"/>
      <c r="EA148" s="21"/>
      <c r="EB148" s="21"/>
      <c r="EC148" s="21"/>
      <c r="ED148" s="21"/>
      <c r="EE148" s="21"/>
      <c r="EF148" s="21"/>
      <c r="EG148" s="21"/>
      <c r="EH148" s="21"/>
      <c r="EI148" s="21"/>
      <c r="EJ148" s="21"/>
      <c r="EK148" s="21"/>
      <c r="EL148" s="21"/>
      <c r="EM148" s="21"/>
      <c r="EN148" s="21"/>
      <c r="EO148" s="21"/>
      <c r="EP148" s="21"/>
      <c r="EQ148" s="21"/>
      <c r="ER148" s="21"/>
      <c r="ES148" s="21"/>
      <c r="ET148" s="21"/>
      <c r="EU148" s="21"/>
      <c r="EV148" s="21"/>
      <c r="EW148" s="21"/>
      <c r="EX148" s="21"/>
      <c r="EY148" s="21"/>
      <c r="EZ148" s="21"/>
      <c r="FA148" s="21"/>
      <c r="FB148" s="21"/>
      <c r="FC148" s="21"/>
      <c r="FD148" s="21"/>
      <c r="FE148" s="21"/>
      <c r="FF148" s="21"/>
      <c r="FG148" s="21"/>
      <c r="FH148" s="21"/>
      <c r="FI148" s="21"/>
      <c r="FJ148" s="21"/>
      <c r="FK148" s="21"/>
      <c r="FL148" s="21"/>
      <c r="FM148" s="21"/>
      <c r="FN148" s="21"/>
      <c r="FO148" s="21"/>
      <c r="FP148" s="21"/>
      <c r="FQ148" s="21"/>
      <c r="FR148" s="21"/>
      <c r="FS148" s="21"/>
      <c r="FT148" s="21"/>
      <c r="FU148" s="21"/>
      <c r="FV148" s="21"/>
      <c r="FW148" s="21"/>
      <c r="FX148" s="21"/>
      <c r="FY148" s="21"/>
      <c r="FZ148" s="21"/>
      <c r="GA148" s="21"/>
      <c r="GB148" s="21"/>
      <c r="GC148" s="21"/>
      <c r="GD148" s="21"/>
      <c r="GE148" s="21"/>
      <c r="GF148" s="21"/>
      <c r="GG148" s="21"/>
      <c r="GH148" s="21"/>
      <c r="GI148" s="21"/>
      <c r="GJ148" s="21"/>
      <c r="GK148" s="21"/>
      <c r="GL148" s="21"/>
      <c r="GM148" s="21"/>
      <c r="GN148" s="21"/>
      <c r="GO148" s="21"/>
      <c r="GP148" s="21"/>
      <c r="GQ148" s="21"/>
      <c r="GR148" s="21"/>
      <c r="GS148" s="21"/>
      <c r="GT148" s="21"/>
      <c r="GU148" s="21"/>
      <c r="GV148" s="21"/>
      <c r="GW148" s="21"/>
      <c r="GX148" s="21"/>
      <c r="GY148" s="21"/>
      <c r="GZ148" s="21"/>
      <c r="HA148" s="21"/>
      <c r="HB148" s="21"/>
      <c r="HC148" s="21"/>
      <c r="HD148" s="21"/>
      <c r="HE148" s="21"/>
      <c r="HF148" s="21"/>
      <c r="HG148" s="21"/>
      <c r="HH148" s="21"/>
      <c r="HI148" s="21"/>
      <c r="HJ148" s="21"/>
      <c r="HK148" s="21"/>
      <c r="HL148" s="21"/>
      <c r="HM148" s="21"/>
      <c r="HN148" s="21"/>
      <c r="HO148" s="21"/>
      <c r="HP148" s="21"/>
      <c r="HQ148" s="21"/>
      <c r="HR148" s="21"/>
      <c r="HS148" s="21"/>
      <c r="HT148" s="21"/>
      <c r="HU148" s="21"/>
      <c r="HV148" s="21"/>
      <c r="HW148" s="21"/>
      <c r="HX148" s="21"/>
      <c r="HY148" s="21"/>
      <c r="HZ148" s="21"/>
      <c r="IA148" s="21"/>
      <c r="IB148" s="21"/>
      <c r="IC148" s="21"/>
      <c r="ID148" s="21"/>
    </row>
    <row r="149" spans="1:244" ht="16.5" customHeight="1" x14ac:dyDescent="0.3">
      <c r="A149" s="106"/>
      <c r="B149" s="134" t="s">
        <v>368</v>
      </c>
      <c r="C149" s="108"/>
      <c r="D149" s="109">
        <v>2483310</v>
      </c>
      <c r="E149" s="109">
        <v>1890100</v>
      </c>
      <c r="F149" s="109">
        <v>1890100</v>
      </c>
      <c r="G149" s="110">
        <v>1890100</v>
      </c>
      <c r="H149" s="110">
        <v>176760</v>
      </c>
      <c r="I149" s="93"/>
    </row>
    <row r="150" spans="1:244" ht="60" x14ac:dyDescent="0.3">
      <c r="A150" s="106"/>
      <c r="B150" s="134" t="s">
        <v>370</v>
      </c>
      <c r="C150" s="108"/>
      <c r="D150" s="109">
        <v>6400</v>
      </c>
      <c r="E150" s="109">
        <v>6400</v>
      </c>
      <c r="F150" s="109">
        <v>6400</v>
      </c>
      <c r="G150" s="110">
        <v>6391</v>
      </c>
      <c r="H150" s="110">
        <v>0</v>
      </c>
      <c r="I150" s="93"/>
    </row>
    <row r="151" spans="1:244" s="28" customFormat="1" x14ac:dyDescent="0.3">
      <c r="A151" s="106"/>
      <c r="B151" s="135" t="s">
        <v>398</v>
      </c>
      <c r="C151" s="112">
        <f t="shared" ref="C151:H151" si="55">C152+C153</f>
        <v>0</v>
      </c>
      <c r="D151" s="112">
        <f t="shared" si="55"/>
        <v>475030</v>
      </c>
      <c r="E151" s="112">
        <f t="shared" si="55"/>
        <v>451640</v>
      </c>
      <c r="F151" s="112">
        <f t="shared" si="55"/>
        <v>451640</v>
      </c>
      <c r="G151" s="112">
        <f t="shared" si="55"/>
        <v>451640</v>
      </c>
      <c r="H151" s="112">
        <f t="shared" si="55"/>
        <v>16670</v>
      </c>
      <c r="I151" s="93"/>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c r="DB151" s="21"/>
      <c r="DC151" s="21"/>
      <c r="DD151" s="21"/>
      <c r="DE151" s="21"/>
      <c r="DF151" s="21"/>
      <c r="DG151" s="21"/>
      <c r="DH151" s="21"/>
      <c r="DI151" s="21"/>
      <c r="DJ151" s="21"/>
      <c r="DK151" s="21"/>
      <c r="DL151" s="21"/>
      <c r="DM151" s="21"/>
      <c r="DN151" s="21"/>
      <c r="DO151" s="21"/>
      <c r="DP151" s="21"/>
      <c r="DQ151" s="21"/>
      <c r="DR151" s="21"/>
      <c r="DS151" s="21"/>
      <c r="DT151" s="21"/>
      <c r="DU151" s="21"/>
      <c r="DV151" s="21"/>
      <c r="DW151" s="21"/>
      <c r="DX151" s="21"/>
      <c r="DY151" s="21"/>
      <c r="DZ151" s="21"/>
      <c r="EA151" s="21"/>
      <c r="EB151" s="21"/>
      <c r="EC151" s="21"/>
      <c r="ED151" s="21"/>
      <c r="EE151" s="21"/>
      <c r="EF151" s="21"/>
      <c r="EG151" s="21"/>
      <c r="EH151" s="21"/>
      <c r="EI151" s="21"/>
      <c r="EJ151" s="21"/>
      <c r="EK151" s="21"/>
      <c r="EL151" s="21"/>
      <c r="EM151" s="21"/>
      <c r="EN151" s="21"/>
      <c r="EO151" s="21"/>
      <c r="EP151" s="21"/>
      <c r="EQ151" s="21"/>
      <c r="ER151" s="21"/>
      <c r="ES151" s="21"/>
      <c r="ET151" s="21"/>
      <c r="EU151" s="21"/>
      <c r="EV151" s="21"/>
      <c r="EW151" s="21"/>
      <c r="EX151" s="21"/>
      <c r="EY151" s="21"/>
      <c r="EZ151" s="21"/>
      <c r="FA151" s="21"/>
      <c r="FB151" s="21"/>
      <c r="FC151" s="21"/>
      <c r="FD151" s="21"/>
      <c r="FE151" s="21"/>
      <c r="FF151" s="21"/>
      <c r="FG151" s="21"/>
      <c r="FH151" s="21"/>
      <c r="FI151" s="21"/>
      <c r="FJ151" s="21"/>
      <c r="FK151" s="21"/>
      <c r="FL151" s="21"/>
      <c r="FM151" s="21"/>
      <c r="FN151" s="21"/>
      <c r="FO151" s="21"/>
      <c r="FP151" s="21"/>
      <c r="FQ151" s="21"/>
      <c r="FR151" s="21"/>
      <c r="FS151" s="21"/>
      <c r="FT151" s="21"/>
      <c r="FU151" s="21"/>
      <c r="FV151" s="21"/>
      <c r="FW151" s="21"/>
      <c r="FX151" s="21"/>
      <c r="FY151" s="21"/>
      <c r="FZ151" s="21"/>
      <c r="GA151" s="21"/>
      <c r="GB151" s="21"/>
      <c r="GC151" s="21"/>
      <c r="GD151" s="21"/>
      <c r="GE151" s="21"/>
      <c r="GF151" s="21"/>
      <c r="GG151" s="21"/>
      <c r="GH151" s="21"/>
      <c r="GI151" s="21"/>
      <c r="GJ151" s="21"/>
      <c r="GK151" s="21"/>
      <c r="GL151" s="21"/>
      <c r="GM151" s="21"/>
      <c r="GN151" s="21"/>
      <c r="GO151" s="21"/>
      <c r="GP151" s="21"/>
      <c r="GQ151" s="21"/>
      <c r="GR151" s="21"/>
      <c r="GS151" s="21"/>
      <c r="GT151" s="21"/>
      <c r="GU151" s="21"/>
      <c r="GV151" s="21"/>
      <c r="GW151" s="21"/>
      <c r="GX151" s="21"/>
      <c r="GY151" s="21"/>
      <c r="GZ151" s="21"/>
      <c r="HA151" s="21"/>
      <c r="HB151" s="21"/>
      <c r="HC151" s="21"/>
      <c r="HD151" s="21"/>
      <c r="HE151" s="21"/>
      <c r="HF151" s="21"/>
      <c r="HG151" s="21"/>
      <c r="HH151" s="21"/>
      <c r="HI151" s="21"/>
      <c r="HJ151" s="21"/>
      <c r="HK151" s="21"/>
      <c r="HL151" s="21"/>
      <c r="HM151" s="21"/>
      <c r="HN151" s="21"/>
      <c r="HO151" s="21"/>
      <c r="HP151" s="21"/>
      <c r="HQ151" s="21"/>
      <c r="HR151" s="21"/>
      <c r="HS151" s="21"/>
      <c r="HT151" s="21"/>
      <c r="HU151" s="21"/>
      <c r="HV151" s="21"/>
      <c r="HW151" s="21"/>
      <c r="HX151" s="21"/>
      <c r="HY151" s="21"/>
      <c r="HZ151" s="21"/>
      <c r="IA151" s="21"/>
      <c r="IB151" s="21"/>
      <c r="IC151" s="21"/>
      <c r="ID151" s="21"/>
    </row>
    <row r="152" spans="1:244" ht="16.5" customHeight="1" x14ac:dyDescent="0.3">
      <c r="A152" s="106"/>
      <c r="B152" s="135" t="s">
        <v>368</v>
      </c>
      <c r="C152" s="108"/>
      <c r="D152" s="109">
        <v>475030</v>
      </c>
      <c r="E152" s="109">
        <v>451640</v>
      </c>
      <c r="F152" s="109">
        <v>451640</v>
      </c>
      <c r="G152" s="110">
        <v>451640</v>
      </c>
      <c r="H152" s="110">
        <v>16670</v>
      </c>
      <c r="I152" s="93"/>
    </row>
    <row r="153" spans="1:244" ht="60" x14ac:dyDescent="0.3">
      <c r="A153" s="106"/>
      <c r="B153" s="135" t="s">
        <v>370</v>
      </c>
      <c r="C153" s="108"/>
      <c r="D153" s="109">
        <v>0</v>
      </c>
      <c r="E153" s="109">
        <v>0</v>
      </c>
      <c r="F153" s="109">
        <v>0</v>
      </c>
      <c r="G153" s="110">
        <v>0</v>
      </c>
      <c r="H153" s="110">
        <v>0</v>
      </c>
      <c r="I153" s="93"/>
    </row>
    <row r="154" spans="1:244" s="28" customFormat="1" ht="30" x14ac:dyDescent="0.3">
      <c r="A154" s="106"/>
      <c r="B154" s="135" t="s">
        <v>399</v>
      </c>
      <c r="C154" s="112">
        <f>C155+C156</f>
        <v>0</v>
      </c>
      <c r="D154" s="112">
        <f>D155+D156</f>
        <v>0</v>
      </c>
      <c r="E154" s="112">
        <f t="shared" ref="E154:H154" si="56">E155+E156</f>
        <v>0</v>
      </c>
      <c r="F154" s="112">
        <f t="shared" si="56"/>
        <v>0</v>
      </c>
      <c r="G154" s="112">
        <f t="shared" si="56"/>
        <v>0</v>
      </c>
      <c r="H154" s="112">
        <f t="shared" si="56"/>
        <v>0</v>
      </c>
      <c r="I154" s="93"/>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c r="DB154" s="21"/>
      <c r="DC154" s="21"/>
      <c r="DD154" s="21"/>
      <c r="DE154" s="21"/>
      <c r="DF154" s="21"/>
      <c r="DG154" s="21"/>
      <c r="DH154" s="21"/>
      <c r="DI154" s="21"/>
      <c r="DJ154" s="21"/>
      <c r="DK154" s="21"/>
      <c r="DL154" s="21"/>
      <c r="DM154" s="21"/>
      <c r="DN154" s="21"/>
      <c r="DO154" s="21"/>
      <c r="DP154" s="21"/>
      <c r="DQ154" s="21"/>
      <c r="DR154" s="21"/>
      <c r="DS154" s="21"/>
      <c r="DT154" s="21"/>
      <c r="DU154" s="21"/>
      <c r="DV154" s="21"/>
      <c r="DW154" s="21"/>
      <c r="DX154" s="21"/>
      <c r="DY154" s="21"/>
      <c r="DZ154" s="21"/>
      <c r="EA154" s="21"/>
      <c r="EB154" s="21"/>
      <c r="EC154" s="21"/>
      <c r="ED154" s="21"/>
      <c r="EE154" s="21"/>
      <c r="EF154" s="21"/>
      <c r="EG154" s="21"/>
      <c r="EH154" s="21"/>
      <c r="EI154" s="21"/>
      <c r="EJ154" s="21"/>
      <c r="EK154" s="21"/>
      <c r="EL154" s="21"/>
      <c r="EM154" s="21"/>
      <c r="EN154" s="21"/>
      <c r="EO154" s="21"/>
      <c r="EP154" s="21"/>
      <c r="EQ154" s="21"/>
      <c r="ER154" s="21"/>
      <c r="ES154" s="21"/>
      <c r="ET154" s="21"/>
      <c r="EU154" s="21"/>
      <c r="EV154" s="21"/>
      <c r="EW154" s="21"/>
      <c r="EX154" s="21"/>
      <c r="EY154" s="21"/>
      <c r="EZ154" s="21"/>
      <c r="FA154" s="21"/>
      <c r="FB154" s="21"/>
      <c r="FC154" s="21"/>
      <c r="FD154" s="21"/>
      <c r="FE154" s="21"/>
      <c r="FF154" s="21"/>
      <c r="FG154" s="21"/>
      <c r="FH154" s="21"/>
      <c r="FI154" s="21"/>
      <c r="FJ154" s="21"/>
      <c r="FK154" s="21"/>
      <c r="FL154" s="21"/>
      <c r="FM154" s="21"/>
      <c r="FN154" s="21"/>
      <c r="FO154" s="21"/>
      <c r="FP154" s="21"/>
      <c r="FQ154" s="21"/>
      <c r="FR154" s="21"/>
      <c r="FS154" s="21"/>
      <c r="FT154" s="21"/>
      <c r="FU154" s="21"/>
      <c r="FV154" s="21"/>
      <c r="FW154" s="21"/>
      <c r="FX154" s="21"/>
      <c r="FY154" s="21"/>
      <c r="FZ154" s="21"/>
      <c r="GA154" s="21"/>
      <c r="GB154" s="21"/>
      <c r="GC154" s="21"/>
      <c r="GD154" s="21"/>
      <c r="GE154" s="21"/>
      <c r="GF154" s="21"/>
      <c r="GG154" s="21"/>
      <c r="GH154" s="21"/>
      <c r="GI154" s="21"/>
      <c r="GJ154" s="21"/>
      <c r="GK154" s="21"/>
      <c r="GL154" s="21"/>
      <c r="GM154" s="21"/>
      <c r="GN154" s="21"/>
      <c r="GO154" s="21"/>
      <c r="GP154" s="21"/>
      <c r="GQ154" s="21"/>
      <c r="GR154" s="21"/>
      <c r="GS154" s="21"/>
      <c r="GT154" s="21"/>
      <c r="GU154" s="21"/>
      <c r="GV154" s="21"/>
      <c r="GW154" s="21"/>
      <c r="GX154" s="21"/>
      <c r="GY154" s="21"/>
      <c r="GZ154" s="21"/>
      <c r="HA154" s="21"/>
      <c r="HB154" s="21"/>
      <c r="HC154" s="21"/>
      <c r="HD154" s="21"/>
      <c r="HE154" s="21"/>
      <c r="HF154" s="21"/>
      <c r="HG154" s="21"/>
      <c r="HH154" s="21"/>
      <c r="HI154" s="21"/>
      <c r="HJ154" s="21"/>
      <c r="HK154" s="21"/>
      <c r="HL154" s="21"/>
      <c r="HM154" s="21"/>
      <c r="HN154" s="21"/>
      <c r="HO154" s="21"/>
      <c r="HP154" s="21"/>
      <c r="HQ154" s="21"/>
      <c r="HR154" s="21"/>
      <c r="HS154" s="21"/>
      <c r="HT154" s="21"/>
      <c r="HU154" s="21"/>
      <c r="HV154" s="21"/>
      <c r="HW154" s="21"/>
      <c r="HX154" s="21"/>
      <c r="HY154" s="21"/>
      <c r="HZ154" s="21"/>
      <c r="IA154" s="21"/>
      <c r="IB154" s="21"/>
      <c r="IC154" s="21"/>
      <c r="ID154" s="21"/>
    </row>
    <row r="155" spans="1:244" x14ac:dyDescent="0.3">
      <c r="A155" s="106"/>
      <c r="B155" s="135" t="s">
        <v>368</v>
      </c>
      <c r="C155" s="108"/>
      <c r="D155" s="109">
        <v>0</v>
      </c>
      <c r="E155" s="109">
        <v>0</v>
      </c>
      <c r="F155" s="109">
        <v>0</v>
      </c>
      <c r="G155" s="110">
        <v>0</v>
      </c>
      <c r="H155" s="110">
        <v>0</v>
      </c>
      <c r="I155" s="93"/>
    </row>
    <row r="156" spans="1:244" ht="60" x14ac:dyDescent="0.3">
      <c r="A156" s="106"/>
      <c r="B156" s="135" t="s">
        <v>370</v>
      </c>
      <c r="C156" s="108"/>
      <c r="D156" s="109">
        <v>0</v>
      </c>
      <c r="E156" s="109">
        <v>0</v>
      </c>
      <c r="F156" s="109">
        <v>0</v>
      </c>
      <c r="G156" s="110">
        <v>0</v>
      </c>
      <c r="H156" s="110">
        <v>0</v>
      </c>
      <c r="I156" s="93"/>
    </row>
    <row r="157" spans="1:244" ht="16.5" customHeight="1" x14ac:dyDescent="0.3">
      <c r="A157" s="106"/>
      <c r="B157" s="135" t="s">
        <v>400</v>
      </c>
      <c r="C157" s="108"/>
      <c r="D157" s="109">
        <v>0</v>
      </c>
      <c r="E157" s="109">
        <v>0</v>
      </c>
      <c r="F157" s="109">
        <v>0</v>
      </c>
      <c r="G157" s="110">
        <v>0</v>
      </c>
      <c r="H157" s="110">
        <v>0</v>
      </c>
      <c r="I157" s="93"/>
    </row>
    <row r="158" spans="1:244" ht="16.5" customHeight="1" x14ac:dyDescent="0.3">
      <c r="A158" s="106"/>
      <c r="B158" s="107" t="s">
        <v>381</v>
      </c>
      <c r="C158" s="108"/>
      <c r="D158" s="109">
        <v>0</v>
      </c>
      <c r="E158" s="109">
        <v>0</v>
      </c>
      <c r="F158" s="109">
        <v>0</v>
      </c>
      <c r="G158" s="110">
        <v>0</v>
      </c>
      <c r="H158" s="110">
        <v>0</v>
      </c>
      <c r="I158" s="93"/>
    </row>
    <row r="159" spans="1:244" x14ac:dyDescent="0.3">
      <c r="A159" s="100"/>
      <c r="B159" s="136" t="s">
        <v>401</v>
      </c>
      <c r="C159" s="112">
        <f t="shared" ref="C159:H159" si="57">C160+C161</f>
        <v>0</v>
      </c>
      <c r="D159" s="112">
        <f t="shared" si="57"/>
        <v>2926120</v>
      </c>
      <c r="E159" s="112">
        <f t="shared" si="57"/>
        <v>2526800</v>
      </c>
      <c r="F159" s="112">
        <f t="shared" si="57"/>
        <v>2526800</v>
      </c>
      <c r="G159" s="112">
        <f t="shared" si="57"/>
        <v>2526800</v>
      </c>
      <c r="H159" s="112">
        <f t="shared" si="57"/>
        <v>146810</v>
      </c>
      <c r="I159" s="93"/>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c r="DA159" s="28"/>
      <c r="DB159" s="28"/>
      <c r="DC159" s="28"/>
      <c r="DD159" s="28"/>
      <c r="DE159" s="28"/>
      <c r="DF159" s="28"/>
      <c r="DG159" s="28"/>
      <c r="DH159" s="28"/>
      <c r="DI159" s="28"/>
      <c r="DJ159" s="28"/>
      <c r="DK159" s="28"/>
      <c r="DL159" s="28"/>
      <c r="DM159" s="28"/>
      <c r="DN159" s="28"/>
      <c r="DO159" s="28"/>
      <c r="DP159" s="28"/>
      <c r="DQ159" s="28"/>
      <c r="DR159" s="28"/>
      <c r="DS159" s="28"/>
      <c r="DT159" s="28"/>
      <c r="DU159" s="28"/>
      <c r="DV159" s="28"/>
      <c r="DW159" s="28"/>
      <c r="DX159" s="28"/>
      <c r="DY159" s="28"/>
      <c r="DZ159" s="28"/>
      <c r="EA159" s="28"/>
      <c r="EB159" s="28"/>
      <c r="EC159" s="28"/>
      <c r="ED159" s="28"/>
      <c r="EE159" s="28"/>
      <c r="EF159" s="28"/>
      <c r="EG159" s="28"/>
      <c r="EH159" s="28"/>
      <c r="EI159" s="28"/>
      <c r="EJ159" s="28"/>
      <c r="EK159" s="28"/>
      <c r="EL159" s="28"/>
      <c r="EM159" s="28"/>
      <c r="EN159" s="28"/>
      <c r="EO159" s="28"/>
      <c r="EP159" s="28"/>
      <c r="EQ159" s="28"/>
      <c r="ER159" s="28"/>
      <c r="ES159" s="28"/>
      <c r="ET159" s="28"/>
      <c r="EU159" s="28"/>
      <c r="EV159" s="28"/>
      <c r="EW159" s="28"/>
      <c r="EX159" s="28"/>
      <c r="EY159" s="28"/>
      <c r="EZ159" s="28"/>
      <c r="FA159" s="28"/>
      <c r="FB159" s="28"/>
      <c r="FC159" s="28"/>
      <c r="FD159" s="28"/>
      <c r="FE159" s="28"/>
      <c r="FF159" s="28"/>
      <c r="FG159" s="28"/>
      <c r="FH159" s="28"/>
      <c r="FI159" s="28"/>
      <c r="FJ159" s="28"/>
      <c r="FK159" s="28"/>
      <c r="FL159" s="28"/>
      <c r="FM159" s="28"/>
      <c r="FN159" s="28"/>
      <c r="FO159" s="28"/>
      <c r="FP159" s="28"/>
      <c r="FQ159" s="28"/>
      <c r="FR159" s="28"/>
      <c r="FS159" s="28"/>
      <c r="FT159" s="28"/>
      <c r="FU159" s="28"/>
      <c r="FV159" s="28"/>
      <c r="FW159" s="28"/>
      <c r="FX159" s="28"/>
      <c r="FY159" s="28"/>
      <c r="FZ159" s="28"/>
      <c r="GA159" s="28"/>
      <c r="GB159" s="28"/>
      <c r="GC159" s="28"/>
      <c r="GD159" s="28"/>
      <c r="GE159" s="28"/>
      <c r="GF159" s="28"/>
      <c r="GG159" s="28"/>
      <c r="GH159" s="28"/>
      <c r="GI159" s="28"/>
      <c r="GJ159" s="28"/>
      <c r="GK159" s="28"/>
      <c r="GL159" s="28"/>
      <c r="GM159" s="28"/>
      <c r="GN159" s="28"/>
      <c r="GO159" s="28"/>
      <c r="GP159" s="28"/>
      <c r="GQ159" s="28"/>
      <c r="GR159" s="28"/>
      <c r="GS159" s="28"/>
      <c r="GT159" s="28"/>
      <c r="GU159" s="28"/>
      <c r="GV159" s="28"/>
      <c r="GW159" s="28"/>
      <c r="GX159" s="28"/>
      <c r="GY159" s="28"/>
      <c r="GZ159" s="28"/>
      <c r="HA159" s="28"/>
      <c r="HB159" s="28"/>
      <c r="HC159" s="28"/>
      <c r="HD159" s="28"/>
      <c r="HE159" s="28"/>
      <c r="HF159" s="28"/>
      <c r="HG159" s="28"/>
      <c r="HH159" s="28"/>
      <c r="HI159" s="28"/>
      <c r="HJ159" s="28"/>
      <c r="HK159" s="28"/>
      <c r="HL159" s="28"/>
      <c r="HM159" s="28"/>
      <c r="HN159" s="28"/>
      <c r="HO159" s="28"/>
      <c r="HP159" s="28"/>
      <c r="HQ159" s="28"/>
      <c r="HR159" s="28"/>
      <c r="HS159" s="28"/>
      <c r="HT159" s="28"/>
      <c r="HU159" s="28"/>
      <c r="HV159" s="28"/>
      <c r="HW159" s="28"/>
      <c r="HX159" s="28"/>
      <c r="HY159" s="28"/>
      <c r="HZ159" s="28"/>
      <c r="IA159" s="28"/>
      <c r="IB159" s="28"/>
      <c r="IC159" s="28"/>
      <c r="IE159" s="28"/>
      <c r="IF159" s="28"/>
      <c r="IG159" s="28"/>
      <c r="IH159" s="28"/>
      <c r="II159" s="28"/>
      <c r="IJ159" s="28"/>
    </row>
    <row r="160" spans="1:244" x14ac:dyDescent="0.3">
      <c r="A160" s="106"/>
      <c r="B160" s="135" t="s">
        <v>368</v>
      </c>
      <c r="C160" s="108"/>
      <c r="D160" s="109">
        <v>2926120</v>
      </c>
      <c r="E160" s="109">
        <v>2526800</v>
      </c>
      <c r="F160" s="109">
        <v>2526800</v>
      </c>
      <c r="G160" s="137">
        <v>2526800</v>
      </c>
      <c r="H160" s="137">
        <v>146810</v>
      </c>
      <c r="I160" s="93"/>
    </row>
    <row r="161" spans="1:244" ht="60" x14ac:dyDescent="0.3">
      <c r="A161" s="106"/>
      <c r="B161" s="135" t="s">
        <v>370</v>
      </c>
      <c r="C161" s="108"/>
      <c r="D161" s="109">
        <v>0</v>
      </c>
      <c r="E161" s="109">
        <v>0</v>
      </c>
      <c r="F161" s="109">
        <v>0</v>
      </c>
      <c r="G161" s="137">
        <v>0</v>
      </c>
      <c r="H161" s="137">
        <v>0</v>
      </c>
      <c r="I161" s="93"/>
    </row>
    <row r="162" spans="1:244" ht="45" x14ac:dyDescent="0.3">
      <c r="A162" s="106"/>
      <c r="B162" s="138" t="s">
        <v>506</v>
      </c>
      <c r="C162" s="108"/>
      <c r="D162" s="109">
        <v>0</v>
      </c>
      <c r="E162" s="109">
        <v>0</v>
      </c>
      <c r="F162" s="109">
        <v>0</v>
      </c>
      <c r="G162" s="137">
        <v>0</v>
      </c>
      <c r="H162" s="137">
        <v>0</v>
      </c>
      <c r="I162" s="93"/>
    </row>
    <row r="163" spans="1:244" ht="30" x14ac:dyDescent="0.3">
      <c r="A163" s="106"/>
      <c r="B163" s="138" t="s">
        <v>402</v>
      </c>
      <c r="C163" s="112">
        <f>C164+C165</f>
        <v>0</v>
      </c>
      <c r="D163" s="112">
        <f t="shared" ref="D163:H163" si="58">D164+D165</f>
        <v>0</v>
      </c>
      <c r="E163" s="112">
        <f t="shared" si="58"/>
        <v>0</v>
      </c>
      <c r="F163" s="112">
        <f t="shared" si="58"/>
        <v>0</v>
      </c>
      <c r="G163" s="112">
        <f t="shared" si="58"/>
        <v>0</v>
      </c>
      <c r="H163" s="112">
        <f t="shared" si="58"/>
        <v>0</v>
      </c>
      <c r="I163" s="93"/>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c r="DA163" s="28"/>
      <c r="DB163" s="28"/>
      <c r="DC163" s="28"/>
      <c r="DD163" s="28"/>
      <c r="DE163" s="28"/>
      <c r="DF163" s="28"/>
      <c r="DG163" s="28"/>
      <c r="DH163" s="28"/>
      <c r="DI163" s="28"/>
      <c r="DJ163" s="28"/>
      <c r="DK163" s="28"/>
      <c r="DL163" s="28"/>
      <c r="DM163" s="28"/>
      <c r="DN163" s="28"/>
      <c r="DO163" s="28"/>
      <c r="DP163" s="28"/>
      <c r="DQ163" s="28"/>
      <c r="DR163" s="28"/>
      <c r="DS163" s="28"/>
      <c r="DT163" s="28"/>
      <c r="DU163" s="28"/>
      <c r="DV163" s="28"/>
      <c r="DW163" s="28"/>
      <c r="DX163" s="28"/>
      <c r="DY163" s="28"/>
      <c r="DZ163" s="28"/>
      <c r="EA163" s="28"/>
      <c r="EB163" s="28"/>
      <c r="EC163" s="28"/>
      <c r="ED163" s="28"/>
      <c r="EE163" s="28"/>
      <c r="EF163" s="28"/>
      <c r="EG163" s="28"/>
      <c r="EH163" s="28"/>
      <c r="EI163" s="28"/>
      <c r="EJ163" s="28"/>
      <c r="EK163" s="28"/>
      <c r="EL163" s="28"/>
      <c r="EM163" s="28"/>
      <c r="EN163" s="28"/>
      <c r="EO163" s="28"/>
      <c r="EP163" s="28"/>
      <c r="EQ163" s="28"/>
      <c r="ER163" s="28"/>
      <c r="ES163" s="28"/>
      <c r="ET163" s="28"/>
      <c r="EU163" s="28"/>
      <c r="EV163" s="28"/>
      <c r="EW163" s="28"/>
      <c r="EX163" s="28"/>
      <c r="EY163" s="28"/>
      <c r="EZ163" s="28"/>
      <c r="FA163" s="28"/>
      <c r="FB163" s="28"/>
      <c r="FC163" s="28"/>
      <c r="FD163" s="28"/>
      <c r="FE163" s="28"/>
      <c r="FF163" s="28"/>
      <c r="FG163" s="28"/>
      <c r="FH163" s="28"/>
      <c r="FI163" s="28"/>
      <c r="FJ163" s="28"/>
      <c r="FK163" s="28"/>
      <c r="FL163" s="28"/>
      <c r="FM163" s="28"/>
      <c r="FN163" s="28"/>
      <c r="FO163" s="28"/>
      <c r="FP163" s="28"/>
      <c r="FQ163" s="28"/>
      <c r="FR163" s="28"/>
      <c r="FS163" s="28"/>
      <c r="FT163" s="28"/>
      <c r="FU163" s="28"/>
      <c r="FV163" s="28"/>
      <c r="FW163" s="28"/>
      <c r="FX163" s="28"/>
      <c r="FY163" s="28"/>
      <c r="FZ163" s="28"/>
      <c r="GA163" s="28"/>
      <c r="GB163" s="28"/>
      <c r="GC163" s="28"/>
      <c r="GD163" s="28"/>
      <c r="GE163" s="28"/>
      <c r="GF163" s="28"/>
      <c r="GG163" s="28"/>
      <c r="GH163" s="28"/>
      <c r="GI163" s="28"/>
      <c r="GJ163" s="28"/>
      <c r="GK163" s="28"/>
      <c r="GL163" s="28"/>
      <c r="GM163" s="28"/>
      <c r="GN163" s="28"/>
      <c r="GO163" s="28"/>
      <c r="GP163" s="28"/>
      <c r="GQ163" s="28"/>
      <c r="GR163" s="28"/>
      <c r="GS163" s="28"/>
      <c r="GT163" s="28"/>
      <c r="GU163" s="28"/>
      <c r="GV163" s="28"/>
      <c r="GW163" s="28"/>
      <c r="GX163" s="28"/>
      <c r="GY163" s="28"/>
      <c r="GZ163" s="28"/>
      <c r="HA163" s="28"/>
      <c r="HB163" s="28"/>
      <c r="HC163" s="28"/>
      <c r="HD163" s="28"/>
      <c r="HE163" s="28"/>
      <c r="HF163" s="28"/>
      <c r="HG163" s="28"/>
      <c r="HH163" s="28"/>
      <c r="HI163" s="28"/>
      <c r="HJ163" s="28"/>
      <c r="HK163" s="28"/>
      <c r="HL163" s="28"/>
      <c r="HM163" s="28"/>
      <c r="HN163" s="28"/>
      <c r="HO163" s="28"/>
      <c r="HP163" s="28"/>
      <c r="HQ163" s="28"/>
      <c r="HR163" s="28"/>
      <c r="HS163" s="28"/>
      <c r="HT163" s="28"/>
      <c r="HU163" s="28"/>
      <c r="HV163" s="28"/>
      <c r="HW163" s="28"/>
      <c r="HX163" s="28"/>
      <c r="HY163" s="28"/>
      <c r="HZ163" s="28"/>
      <c r="IA163" s="28"/>
      <c r="IB163" s="28"/>
      <c r="IC163" s="28"/>
      <c r="ID163" s="28"/>
    </row>
    <row r="164" spans="1:244" x14ac:dyDescent="0.3">
      <c r="A164" s="106"/>
      <c r="B164" s="138" t="s">
        <v>368</v>
      </c>
      <c r="C164" s="108"/>
      <c r="D164" s="109">
        <v>0</v>
      </c>
      <c r="E164" s="109">
        <v>0</v>
      </c>
      <c r="F164" s="109">
        <v>0</v>
      </c>
      <c r="G164" s="137">
        <v>0</v>
      </c>
      <c r="H164" s="137">
        <v>0</v>
      </c>
      <c r="I164" s="93"/>
    </row>
    <row r="165" spans="1:244" ht="60" x14ac:dyDescent="0.3">
      <c r="A165" s="106"/>
      <c r="B165" s="138" t="s">
        <v>370</v>
      </c>
      <c r="C165" s="108"/>
      <c r="D165" s="109">
        <v>0</v>
      </c>
      <c r="E165" s="109">
        <v>0</v>
      </c>
      <c r="F165" s="109">
        <v>0</v>
      </c>
      <c r="G165" s="137">
        <v>0</v>
      </c>
      <c r="H165" s="137">
        <v>0</v>
      </c>
      <c r="I165" s="93"/>
    </row>
    <row r="166" spans="1:244" s="28" customFormat="1" ht="30" x14ac:dyDescent="0.3">
      <c r="A166" s="106"/>
      <c r="B166" s="139" t="s">
        <v>403</v>
      </c>
      <c r="C166" s="112">
        <f t="shared" ref="C166:H166" si="59">C167+C170+C171+C174</f>
        <v>0</v>
      </c>
      <c r="D166" s="112">
        <f t="shared" si="59"/>
        <v>76960</v>
      </c>
      <c r="E166" s="112">
        <f t="shared" si="59"/>
        <v>99060</v>
      </c>
      <c r="F166" s="112">
        <f t="shared" si="59"/>
        <v>99060</v>
      </c>
      <c r="G166" s="112">
        <f t="shared" si="59"/>
        <v>99060</v>
      </c>
      <c r="H166" s="112">
        <f t="shared" si="59"/>
        <v>4480</v>
      </c>
      <c r="I166" s="93"/>
      <c r="IE166" s="21"/>
      <c r="IF166" s="21"/>
      <c r="IG166" s="21"/>
      <c r="IH166" s="21"/>
      <c r="II166" s="21"/>
      <c r="IJ166" s="21"/>
    </row>
    <row r="167" spans="1:244" s="28" customFormat="1" x14ac:dyDescent="0.3">
      <c r="A167" s="106"/>
      <c r="B167" s="140" t="s">
        <v>404</v>
      </c>
      <c r="C167" s="112">
        <f t="shared" ref="C167:H167" si="60">C168+C169</f>
        <v>0</v>
      </c>
      <c r="D167" s="112">
        <f t="shared" si="60"/>
        <v>76960</v>
      </c>
      <c r="E167" s="112">
        <f t="shared" si="60"/>
        <v>99060</v>
      </c>
      <c r="F167" s="112">
        <f t="shared" si="60"/>
        <v>99060</v>
      </c>
      <c r="G167" s="112">
        <f t="shared" si="60"/>
        <v>99060</v>
      </c>
      <c r="H167" s="112">
        <f t="shared" si="60"/>
        <v>4480</v>
      </c>
      <c r="I167" s="93"/>
      <c r="IE167" s="21"/>
      <c r="IF167" s="21"/>
      <c r="IG167" s="21"/>
      <c r="IH167" s="21"/>
      <c r="II167" s="21"/>
      <c r="IJ167" s="21"/>
    </row>
    <row r="168" spans="1:244" x14ac:dyDescent="0.3">
      <c r="A168" s="106"/>
      <c r="B168" s="140" t="s">
        <v>368</v>
      </c>
      <c r="C168" s="108"/>
      <c r="D168" s="109">
        <v>76960</v>
      </c>
      <c r="E168" s="109">
        <v>99060</v>
      </c>
      <c r="F168" s="109">
        <v>99060</v>
      </c>
      <c r="G168" s="137">
        <v>99060</v>
      </c>
      <c r="H168" s="137">
        <v>4480</v>
      </c>
      <c r="I168" s="93"/>
    </row>
    <row r="169" spans="1:244" ht="60" x14ac:dyDescent="0.3">
      <c r="A169" s="106"/>
      <c r="B169" s="140" t="s">
        <v>370</v>
      </c>
      <c r="C169" s="108"/>
      <c r="D169" s="109"/>
      <c r="E169" s="109">
        <v>0</v>
      </c>
      <c r="F169" s="109">
        <v>0</v>
      </c>
      <c r="G169" s="137">
        <v>0</v>
      </c>
      <c r="H169" s="137">
        <v>0</v>
      </c>
      <c r="I169" s="93"/>
    </row>
    <row r="170" spans="1:244" ht="30" x14ac:dyDescent="0.3">
      <c r="A170" s="106"/>
      <c r="B170" s="140" t="s">
        <v>405</v>
      </c>
      <c r="C170" s="108"/>
      <c r="D170" s="109"/>
      <c r="E170" s="109">
        <v>0</v>
      </c>
      <c r="F170" s="109">
        <v>0</v>
      </c>
      <c r="G170" s="137">
        <v>0</v>
      </c>
      <c r="H170" s="137">
        <v>0</v>
      </c>
      <c r="I170" s="93"/>
    </row>
    <row r="171" spans="1:244" ht="30" x14ac:dyDescent="0.3">
      <c r="A171" s="100"/>
      <c r="B171" s="140" t="s">
        <v>406</v>
      </c>
      <c r="C171" s="112">
        <f t="shared" ref="C171:H171" si="61">C172+C173</f>
        <v>0</v>
      </c>
      <c r="D171" s="112">
        <f t="shared" si="61"/>
        <v>0</v>
      </c>
      <c r="E171" s="112">
        <f t="shared" si="61"/>
        <v>0</v>
      </c>
      <c r="F171" s="112">
        <f t="shared" si="61"/>
        <v>0</v>
      </c>
      <c r="G171" s="112">
        <f t="shared" si="61"/>
        <v>0</v>
      </c>
      <c r="H171" s="112">
        <f t="shared" si="61"/>
        <v>0</v>
      </c>
      <c r="I171" s="93"/>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c r="DA171" s="28"/>
      <c r="DB171" s="28"/>
      <c r="DC171" s="28"/>
      <c r="DD171" s="28"/>
      <c r="DE171" s="28"/>
      <c r="DF171" s="28"/>
      <c r="DG171" s="28"/>
      <c r="DH171" s="28"/>
      <c r="DI171" s="28"/>
      <c r="DJ171" s="28"/>
      <c r="DK171" s="28"/>
      <c r="DL171" s="28"/>
      <c r="DM171" s="28"/>
      <c r="DN171" s="28"/>
      <c r="DO171" s="28"/>
      <c r="DP171" s="28"/>
      <c r="DQ171" s="28"/>
      <c r="DR171" s="28"/>
      <c r="DS171" s="28"/>
      <c r="DT171" s="28"/>
      <c r="DU171" s="28"/>
      <c r="DV171" s="28"/>
      <c r="DW171" s="28"/>
      <c r="DX171" s="28"/>
      <c r="DY171" s="28"/>
      <c r="DZ171" s="28"/>
      <c r="EA171" s="28"/>
      <c r="EB171" s="28"/>
      <c r="EC171" s="28"/>
      <c r="ED171" s="28"/>
      <c r="EE171" s="28"/>
      <c r="EF171" s="28"/>
      <c r="EG171" s="28"/>
      <c r="EH171" s="28"/>
      <c r="EI171" s="28"/>
      <c r="EJ171" s="28"/>
      <c r="EK171" s="28"/>
      <c r="EL171" s="28"/>
      <c r="EM171" s="28"/>
      <c r="EN171" s="28"/>
      <c r="EO171" s="28"/>
      <c r="EP171" s="28"/>
      <c r="EQ171" s="28"/>
      <c r="ER171" s="28"/>
      <c r="ES171" s="28"/>
      <c r="ET171" s="28"/>
      <c r="EU171" s="28"/>
      <c r="EV171" s="28"/>
      <c r="EW171" s="28"/>
      <c r="EX171" s="28"/>
      <c r="EY171" s="28"/>
      <c r="EZ171" s="28"/>
      <c r="FA171" s="28"/>
      <c r="FB171" s="28"/>
      <c r="FC171" s="28"/>
      <c r="FD171" s="28"/>
      <c r="FE171" s="28"/>
      <c r="FF171" s="28"/>
      <c r="FG171" s="28"/>
      <c r="FH171" s="28"/>
      <c r="FI171" s="28"/>
      <c r="FJ171" s="28"/>
      <c r="FK171" s="28"/>
      <c r="FL171" s="28"/>
      <c r="FM171" s="28"/>
      <c r="FN171" s="28"/>
      <c r="FO171" s="28"/>
      <c r="FP171" s="28"/>
      <c r="FQ171" s="28"/>
      <c r="FR171" s="28"/>
      <c r="FS171" s="28"/>
      <c r="FT171" s="28"/>
      <c r="FU171" s="28"/>
      <c r="FV171" s="28"/>
      <c r="FW171" s="28"/>
      <c r="FX171" s="28"/>
      <c r="FY171" s="28"/>
      <c r="FZ171" s="28"/>
      <c r="GA171" s="28"/>
      <c r="GB171" s="28"/>
      <c r="GC171" s="28"/>
      <c r="GD171" s="28"/>
      <c r="GE171" s="28"/>
      <c r="GF171" s="28"/>
      <c r="GG171" s="28"/>
      <c r="GH171" s="28"/>
      <c r="GI171" s="28"/>
      <c r="GJ171" s="28"/>
      <c r="GK171" s="28"/>
      <c r="GL171" s="28"/>
      <c r="GM171" s="28"/>
      <c r="GN171" s="28"/>
      <c r="GO171" s="28"/>
      <c r="GP171" s="28"/>
      <c r="GQ171" s="28"/>
      <c r="GR171" s="28"/>
      <c r="GS171" s="28"/>
      <c r="GT171" s="28"/>
      <c r="GU171" s="28"/>
      <c r="GV171" s="28"/>
      <c r="GW171" s="28"/>
      <c r="GX171" s="28"/>
      <c r="GY171" s="28"/>
      <c r="GZ171" s="28"/>
      <c r="HA171" s="28"/>
      <c r="HB171" s="28"/>
      <c r="HC171" s="28"/>
      <c r="HD171" s="28"/>
      <c r="HE171" s="28"/>
      <c r="HF171" s="28"/>
      <c r="HG171" s="28"/>
      <c r="HH171" s="28"/>
      <c r="HI171" s="28"/>
      <c r="HJ171" s="28"/>
      <c r="HK171" s="28"/>
      <c r="HL171" s="28"/>
      <c r="HM171" s="28"/>
      <c r="HN171" s="28"/>
      <c r="HO171" s="28"/>
      <c r="HP171" s="28"/>
      <c r="HQ171" s="28"/>
      <c r="HR171" s="28"/>
      <c r="HS171" s="28"/>
      <c r="HT171" s="28"/>
      <c r="HU171" s="28"/>
      <c r="HV171" s="28"/>
      <c r="HW171" s="28"/>
      <c r="HX171" s="28"/>
      <c r="HY171" s="28"/>
      <c r="HZ171" s="28"/>
      <c r="IA171" s="28"/>
      <c r="IB171" s="28"/>
      <c r="IC171" s="28"/>
      <c r="ID171" s="28"/>
    </row>
    <row r="172" spans="1:244" x14ac:dyDescent="0.3">
      <c r="A172" s="106"/>
      <c r="B172" s="140" t="s">
        <v>368</v>
      </c>
      <c r="C172" s="108"/>
      <c r="D172" s="109"/>
      <c r="E172" s="109">
        <v>0</v>
      </c>
      <c r="F172" s="109">
        <v>0</v>
      </c>
      <c r="G172" s="137">
        <v>0</v>
      </c>
      <c r="H172" s="137">
        <v>0</v>
      </c>
      <c r="I172" s="93"/>
    </row>
    <row r="173" spans="1:244" ht="60" x14ac:dyDescent="0.3">
      <c r="A173" s="106"/>
      <c r="B173" s="140" t="s">
        <v>370</v>
      </c>
      <c r="C173" s="108"/>
      <c r="D173" s="109"/>
      <c r="E173" s="109">
        <v>0</v>
      </c>
      <c r="F173" s="109">
        <v>0</v>
      </c>
      <c r="G173" s="137">
        <v>0</v>
      </c>
      <c r="H173" s="137">
        <v>0</v>
      </c>
      <c r="I173" s="93"/>
    </row>
    <row r="174" spans="1:244" ht="30" customHeight="1" x14ac:dyDescent="0.3">
      <c r="A174" s="106"/>
      <c r="B174" s="140" t="s">
        <v>407</v>
      </c>
      <c r="C174" s="108"/>
      <c r="D174" s="109"/>
      <c r="E174" s="109">
        <v>0</v>
      </c>
      <c r="F174" s="109">
        <v>0</v>
      </c>
      <c r="G174" s="137">
        <v>0</v>
      </c>
      <c r="H174" s="137">
        <v>0</v>
      </c>
      <c r="I174" s="93"/>
    </row>
    <row r="175" spans="1:244" ht="16.5" customHeight="1" x14ac:dyDescent="0.3">
      <c r="A175" s="106"/>
      <c r="B175" s="111" t="s">
        <v>361</v>
      </c>
      <c r="C175" s="108"/>
      <c r="D175" s="109"/>
      <c r="E175" s="109">
        <v>0</v>
      </c>
      <c r="F175" s="109">
        <v>0</v>
      </c>
      <c r="G175" s="137">
        <v>-360</v>
      </c>
      <c r="H175" s="137">
        <v>0</v>
      </c>
      <c r="I175" s="93"/>
    </row>
    <row r="176" spans="1:244" x14ac:dyDescent="0.3">
      <c r="A176" s="100" t="s">
        <v>408</v>
      </c>
      <c r="B176" s="103" t="s">
        <v>409</v>
      </c>
      <c r="C176" s="102">
        <f t="shared" ref="C176:H176" si="62">C177+C178</f>
        <v>0</v>
      </c>
      <c r="D176" s="102">
        <f t="shared" si="62"/>
        <v>30071200</v>
      </c>
      <c r="E176" s="102">
        <f t="shared" si="62"/>
        <v>28663780</v>
      </c>
      <c r="F176" s="102">
        <f t="shared" si="62"/>
        <v>28663780</v>
      </c>
      <c r="G176" s="102">
        <f t="shared" si="62"/>
        <v>28663736</v>
      </c>
      <c r="H176" s="102">
        <f t="shared" si="62"/>
        <v>1995436</v>
      </c>
      <c r="I176" s="93"/>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c r="DA176" s="28"/>
      <c r="DB176" s="28"/>
      <c r="DC176" s="28"/>
      <c r="DD176" s="28"/>
      <c r="DE176" s="28"/>
      <c r="DF176" s="28"/>
      <c r="DG176" s="28"/>
      <c r="DH176" s="28"/>
      <c r="DI176" s="28"/>
      <c r="DJ176" s="28"/>
      <c r="DK176" s="28"/>
      <c r="DL176" s="28"/>
      <c r="DM176" s="28"/>
      <c r="DN176" s="28"/>
      <c r="DO176" s="28"/>
      <c r="DP176" s="28"/>
      <c r="DQ176" s="28"/>
      <c r="DR176" s="28"/>
      <c r="DS176" s="28"/>
      <c r="DT176" s="28"/>
      <c r="DU176" s="28"/>
      <c r="DV176" s="28"/>
      <c r="DW176" s="28"/>
      <c r="DX176" s="28"/>
      <c r="DY176" s="28"/>
      <c r="DZ176" s="28"/>
      <c r="EA176" s="28"/>
      <c r="EB176" s="28"/>
      <c r="EC176" s="28"/>
      <c r="ED176" s="28"/>
      <c r="EE176" s="28"/>
      <c r="EF176" s="28"/>
      <c r="EG176" s="28"/>
      <c r="EH176" s="28"/>
      <c r="EI176" s="28"/>
      <c r="EJ176" s="28"/>
      <c r="EK176" s="28"/>
      <c r="EL176" s="28"/>
      <c r="EM176" s="28"/>
      <c r="EN176" s="28"/>
      <c r="EO176" s="28"/>
      <c r="EP176" s="28"/>
      <c r="EQ176" s="28"/>
      <c r="ER176" s="28"/>
      <c r="ES176" s="28"/>
      <c r="ET176" s="28"/>
      <c r="EU176" s="28"/>
      <c r="EV176" s="28"/>
      <c r="EW176" s="28"/>
      <c r="EX176" s="28"/>
      <c r="EY176" s="28"/>
      <c r="EZ176" s="28"/>
      <c r="FA176" s="28"/>
      <c r="FB176" s="28"/>
      <c r="FC176" s="28"/>
      <c r="FD176" s="28"/>
      <c r="FE176" s="28"/>
      <c r="FF176" s="28"/>
      <c r="FG176" s="28"/>
      <c r="FH176" s="28"/>
      <c r="FI176" s="28"/>
      <c r="FJ176" s="28"/>
      <c r="FK176" s="28"/>
      <c r="FL176" s="28"/>
      <c r="FM176" s="28"/>
      <c r="FN176" s="28"/>
      <c r="FO176" s="28"/>
      <c r="FP176" s="28"/>
      <c r="FQ176" s="28"/>
      <c r="FR176" s="28"/>
      <c r="FS176" s="28"/>
      <c r="FT176" s="28"/>
      <c r="FU176" s="28"/>
      <c r="FV176" s="28"/>
      <c r="FW176" s="28"/>
      <c r="FX176" s="28"/>
      <c r="FY176" s="28"/>
      <c r="FZ176" s="28"/>
      <c r="GA176" s="28"/>
      <c r="GB176" s="28"/>
      <c r="GC176" s="28"/>
      <c r="GD176" s="28"/>
      <c r="GE176" s="28"/>
      <c r="GF176" s="28"/>
      <c r="GG176" s="28"/>
      <c r="GH176" s="28"/>
      <c r="GI176" s="28"/>
      <c r="GJ176" s="28"/>
      <c r="GK176" s="28"/>
      <c r="GL176" s="28"/>
      <c r="GM176" s="28"/>
      <c r="GN176" s="28"/>
      <c r="GO176" s="28"/>
      <c r="GP176" s="28"/>
      <c r="GQ176" s="28"/>
      <c r="GR176" s="28"/>
      <c r="GS176" s="28"/>
      <c r="GT176" s="28"/>
      <c r="GU176" s="28"/>
      <c r="GV176" s="28"/>
      <c r="GW176" s="28"/>
      <c r="GX176" s="28"/>
      <c r="GY176" s="28"/>
      <c r="GZ176" s="28"/>
      <c r="HA176" s="28"/>
      <c r="HB176" s="28"/>
      <c r="HC176" s="28"/>
      <c r="HD176" s="28"/>
      <c r="HE176" s="28"/>
      <c r="HF176" s="28"/>
      <c r="HG176" s="28"/>
      <c r="HH176" s="28"/>
      <c r="HI176" s="28"/>
      <c r="HJ176" s="28"/>
      <c r="HK176" s="28"/>
      <c r="HL176" s="28"/>
      <c r="HM176" s="28"/>
      <c r="HN176" s="28"/>
      <c r="HO176" s="28"/>
      <c r="HP176" s="28"/>
      <c r="HQ176" s="28"/>
      <c r="HR176" s="28"/>
      <c r="HS176" s="28"/>
      <c r="HT176" s="28"/>
      <c r="HU176" s="28"/>
      <c r="HV176" s="28"/>
      <c r="HW176" s="28"/>
      <c r="HX176" s="28"/>
      <c r="HY176" s="28"/>
      <c r="HZ176" s="28"/>
      <c r="IA176" s="28"/>
      <c r="IB176" s="28"/>
      <c r="IC176" s="28"/>
      <c r="ID176" s="28"/>
    </row>
    <row r="177" spans="1:238" ht="16.5" customHeight="1" x14ac:dyDescent="0.3">
      <c r="A177" s="106"/>
      <c r="B177" s="111" t="s">
        <v>368</v>
      </c>
      <c r="C177" s="126"/>
      <c r="D177" s="109">
        <v>29844890</v>
      </c>
      <c r="E177" s="109">
        <v>28422720</v>
      </c>
      <c r="F177" s="109">
        <v>28422720</v>
      </c>
      <c r="G177" s="110">
        <v>28422720</v>
      </c>
      <c r="H177" s="110">
        <v>1978770</v>
      </c>
      <c r="I177" s="93"/>
    </row>
    <row r="178" spans="1:238" ht="60" x14ac:dyDescent="0.3">
      <c r="A178" s="106"/>
      <c r="B178" s="111" t="s">
        <v>370</v>
      </c>
      <c r="C178" s="126"/>
      <c r="D178" s="109">
        <v>226310</v>
      </c>
      <c r="E178" s="109">
        <v>241060</v>
      </c>
      <c r="F178" s="109">
        <v>241060</v>
      </c>
      <c r="G178" s="110">
        <v>241016</v>
      </c>
      <c r="H178" s="110">
        <v>16666</v>
      </c>
      <c r="I178" s="93"/>
    </row>
    <row r="179" spans="1:238" ht="16.5" customHeight="1" x14ac:dyDescent="0.3">
      <c r="A179" s="106"/>
      <c r="B179" s="111" t="s">
        <v>361</v>
      </c>
      <c r="C179" s="126"/>
      <c r="D179" s="109">
        <v>0</v>
      </c>
      <c r="E179" s="109">
        <v>0</v>
      </c>
      <c r="F179" s="109">
        <v>0</v>
      </c>
      <c r="G179" s="110">
        <v>-4</v>
      </c>
      <c r="H179" s="110">
        <v>0</v>
      </c>
      <c r="I179" s="93"/>
    </row>
    <row r="180" spans="1:238" x14ac:dyDescent="0.3">
      <c r="A180" s="106" t="s">
        <v>410</v>
      </c>
      <c r="B180" s="103" t="s">
        <v>411</v>
      </c>
      <c r="C180" s="112">
        <f t="shared" ref="C180:H180" si="63">C181+C182</f>
        <v>0</v>
      </c>
      <c r="D180" s="112">
        <f t="shared" si="63"/>
        <v>6737410</v>
      </c>
      <c r="E180" s="112">
        <f t="shared" si="63"/>
        <v>6380410</v>
      </c>
      <c r="F180" s="112">
        <f t="shared" si="63"/>
        <v>6380410</v>
      </c>
      <c r="G180" s="112">
        <f t="shared" si="63"/>
        <v>6380405</v>
      </c>
      <c r="H180" s="112">
        <f t="shared" si="63"/>
        <v>356379</v>
      </c>
      <c r="I180" s="93"/>
      <c r="ID180" s="28"/>
    </row>
    <row r="181" spans="1:238" x14ac:dyDescent="0.3">
      <c r="A181" s="106"/>
      <c r="B181" s="111" t="s">
        <v>368</v>
      </c>
      <c r="C181" s="108"/>
      <c r="D181" s="109">
        <v>6716000</v>
      </c>
      <c r="E181" s="109">
        <v>6359000</v>
      </c>
      <c r="F181" s="109">
        <v>6359000</v>
      </c>
      <c r="G181" s="121">
        <v>6359000</v>
      </c>
      <c r="H181" s="121">
        <v>355310</v>
      </c>
      <c r="I181" s="93"/>
    </row>
    <row r="182" spans="1:238" ht="60" x14ac:dyDescent="0.3">
      <c r="A182" s="106"/>
      <c r="B182" s="111" t="s">
        <v>370</v>
      </c>
      <c r="C182" s="108"/>
      <c r="D182" s="109">
        <v>21410</v>
      </c>
      <c r="E182" s="109">
        <v>21410</v>
      </c>
      <c r="F182" s="109">
        <v>21410</v>
      </c>
      <c r="G182" s="109">
        <v>21405</v>
      </c>
      <c r="H182" s="109">
        <v>1069</v>
      </c>
      <c r="I182" s="93"/>
    </row>
    <row r="183" spans="1:238" x14ac:dyDescent="0.3">
      <c r="A183" s="106"/>
      <c r="B183" s="111" t="s">
        <v>361</v>
      </c>
      <c r="C183" s="108"/>
      <c r="D183" s="109">
        <v>0</v>
      </c>
      <c r="E183" s="109">
        <v>0</v>
      </c>
      <c r="F183" s="109">
        <v>0</v>
      </c>
      <c r="G183" s="121">
        <v>-3113</v>
      </c>
      <c r="H183" s="121">
        <v>0</v>
      </c>
      <c r="I183" s="93"/>
    </row>
    <row r="184" spans="1:238" x14ac:dyDescent="0.3">
      <c r="A184" s="106" t="s">
        <v>412</v>
      </c>
      <c r="B184" s="103" t="s">
        <v>413</v>
      </c>
      <c r="C184" s="104">
        <f>+C185+C196+C201+C206+C218</f>
        <v>0</v>
      </c>
      <c r="D184" s="104">
        <f t="shared" ref="D184:H184" si="64">+D185+D196+D201+D206+D218</f>
        <v>187674700</v>
      </c>
      <c r="E184" s="104">
        <f t="shared" si="64"/>
        <v>172090480</v>
      </c>
      <c r="F184" s="104">
        <f t="shared" si="64"/>
        <v>172090480</v>
      </c>
      <c r="G184" s="104">
        <f t="shared" si="64"/>
        <v>171583693</v>
      </c>
      <c r="H184" s="104">
        <f t="shared" si="64"/>
        <v>15192892</v>
      </c>
      <c r="I184" s="93"/>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c r="DA184" s="28"/>
      <c r="DB184" s="28"/>
      <c r="DC184" s="28"/>
      <c r="DD184" s="28"/>
      <c r="DE184" s="28"/>
      <c r="DF184" s="28"/>
      <c r="DG184" s="28"/>
      <c r="DH184" s="28"/>
      <c r="DI184" s="28"/>
      <c r="DJ184" s="28"/>
      <c r="DK184" s="28"/>
      <c r="DL184" s="28"/>
      <c r="DM184" s="28"/>
      <c r="DN184" s="28"/>
      <c r="DO184" s="28"/>
      <c r="DP184" s="28"/>
      <c r="DQ184" s="28"/>
      <c r="DR184" s="28"/>
      <c r="DS184" s="28"/>
      <c r="DT184" s="28"/>
      <c r="DU184" s="28"/>
      <c r="DV184" s="28"/>
      <c r="DW184" s="28"/>
      <c r="DX184" s="28"/>
      <c r="DY184" s="28"/>
      <c r="DZ184" s="28"/>
      <c r="EA184" s="28"/>
      <c r="EB184" s="28"/>
      <c r="EC184" s="28"/>
      <c r="ED184" s="28"/>
      <c r="EE184" s="28"/>
      <c r="EF184" s="28"/>
      <c r="EG184" s="28"/>
      <c r="EH184" s="28"/>
      <c r="EI184" s="28"/>
      <c r="EJ184" s="28"/>
      <c r="EK184" s="28"/>
      <c r="EL184" s="28"/>
      <c r="EM184" s="28"/>
      <c r="EN184" s="28"/>
      <c r="EO184" s="28"/>
      <c r="EP184" s="28"/>
      <c r="EQ184" s="28"/>
      <c r="ER184" s="28"/>
      <c r="ES184" s="28"/>
      <c r="ET184" s="28"/>
      <c r="EU184" s="28"/>
      <c r="EV184" s="28"/>
      <c r="EW184" s="28"/>
      <c r="EX184" s="28"/>
      <c r="EY184" s="28"/>
      <c r="EZ184" s="28"/>
      <c r="FA184" s="28"/>
      <c r="FB184" s="28"/>
      <c r="FC184" s="28"/>
      <c r="FD184" s="28"/>
      <c r="FE184" s="28"/>
      <c r="FF184" s="28"/>
      <c r="FG184" s="28"/>
      <c r="FH184" s="28"/>
      <c r="FI184" s="28"/>
      <c r="FJ184" s="28"/>
      <c r="FK184" s="28"/>
      <c r="FL184" s="28"/>
      <c r="FM184" s="28"/>
      <c r="FN184" s="28"/>
      <c r="FO184" s="28"/>
      <c r="FP184" s="28"/>
      <c r="FQ184" s="28"/>
      <c r="FR184" s="28"/>
      <c r="FS184" s="28"/>
      <c r="FT184" s="28"/>
      <c r="FU184" s="28"/>
      <c r="FV184" s="28"/>
      <c r="FW184" s="28"/>
      <c r="FX184" s="28"/>
      <c r="FY184" s="28"/>
      <c r="FZ184" s="28"/>
      <c r="GA184" s="28"/>
      <c r="GB184" s="28"/>
      <c r="GC184" s="28"/>
      <c r="GD184" s="28"/>
      <c r="GE184" s="28"/>
      <c r="GF184" s="28"/>
      <c r="GG184" s="28"/>
      <c r="GH184" s="28"/>
      <c r="GI184" s="28"/>
      <c r="GJ184" s="28"/>
      <c r="GK184" s="28"/>
      <c r="GL184" s="28"/>
      <c r="GM184" s="28"/>
      <c r="GN184" s="28"/>
      <c r="GO184" s="28"/>
      <c r="GP184" s="28"/>
      <c r="GQ184" s="28"/>
      <c r="GR184" s="28"/>
      <c r="GS184" s="28"/>
      <c r="GT184" s="28"/>
      <c r="GU184" s="28"/>
      <c r="GV184" s="28"/>
      <c r="GW184" s="28"/>
      <c r="GX184" s="28"/>
      <c r="GY184" s="28"/>
      <c r="GZ184" s="28"/>
      <c r="HA184" s="28"/>
      <c r="HB184" s="28"/>
      <c r="HC184" s="28"/>
      <c r="HD184" s="28"/>
      <c r="HE184" s="28"/>
      <c r="HF184" s="28"/>
      <c r="HG184" s="28"/>
      <c r="HH184" s="28"/>
      <c r="HI184" s="28"/>
      <c r="HJ184" s="28"/>
      <c r="HK184" s="28"/>
      <c r="HL184" s="28"/>
      <c r="HM184" s="28"/>
      <c r="HN184" s="28"/>
      <c r="HO184" s="28"/>
      <c r="HP184" s="28"/>
      <c r="HQ184" s="28"/>
      <c r="HR184" s="28"/>
      <c r="HS184" s="28"/>
      <c r="HT184" s="28"/>
      <c r="HU184" s="28"/>
      <c r="HV184" s="28"/>
      <c r="HW184" s="28"/>
      <c r="HX184" s="28"/>
      <c r="HY184" s="28"/>
      <c r="HZ184" s="28"/>
      <c r="IA184" s="28"/>
      <c r="IB184" s="28"/>
      <c r="IC184" s="28"/>
    </row>
    <row r="185" spans="1:238" x14ac:dyDescent="0.3">
      <c r="A185" s="106" t="s">
        <v>414</v>
      </c>
      <c r="B185" s="103" t="s">
        <v>415</v>
      </c>
      <c r="C185" s="102">
        <f>+C186+C190+C191+C192+C193+C194</f>
        <v>0</v>
      </c>
      <c r="D185" s="102">
        <f t="shared" ref="D185:H185" si="65">+D186+D190+D191+D192+D193+D194</f>
        <v>95335660</v>
      </c>
      <c r="E185" s="102">
        <f t="shared" si="65"/>
        <v>86103540</v>
      </c>
      <c r="F185" s="102">
        <f t="shared" si="65"/>
        <v>86103540</v>
      </c>
      <c r="G185" s="102">
        <f t="shared" si="65"/>
        <v>85596820</v>
      </c>
      <c r="H185" s="102">
        <f t="shared" si="65"/>
        <v>8044157</v>
      </c>
      <c r="I185" s="93"/>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c r="DP185" s="28"/>
      <c r="DQ185" s="28"/>
      <c r="DR185" s="28"/>
      <c r="DS185" s="28"/>
      <c r="DT185" s="28"/>
      <c r="DU185" s="28"/>
      <c r="DV185" s="28"/>
      <c r="DW185" s="28"/>
      <c r="DX185" s="28"/>
      <c r="DY185" s="28"/>
      <c r="DZ185" s="28"/>
      <c r="EA185" s="28"/>
      <c r="EB185" s="28"/>
      <c r="EC185" s="28"/>
      <c r="ED185" s="28"/>
      <c r="EE185" s="28"/>
      <c r="EF185" s="28"/>
      <c r="EG185" s="28"/>
      <c r="EH185" s="28"/>
      <c r="EI185" s="28"/>
      <c r="EJ185" s="28"/>
      <c r="EK185" s="28"/>
      <c r="EL185" s="28"/>
      <c r="EM185" s="28"/>
      <c r="EN185" s="28"/>
      <c r="EO185" s="28"/>
      <c r="EP185" s="28"/>
      <c r="EQ185" s="28"/>
      <c r="ER185" s="28"/>
      <c r="ES185" s="28"/>
      <c r="ET185" s="28"/>
      <c r="EU185" s="28"/>
      <c r="EV185" s="28"/>
      <c r="EW185" s="28"/>
      <c r="EX185" s="28"/>
      <c r="EY185" s="28"/>
      <c r="EZ185" s="28"/>
      <c r="FA185" s="28"/>
      <c r="FB185" s="28"/>
      <c r="FC185" s="28"/>
      <c r="FD185" s="28"/>
      <c r="FE185" s="28"/>
      <c r="FF185" s="28"/>
      <c r="FG185" s="28"/>
      <c r="FH185" s="28"/>
      <c r="FI185" s="28"/>
      <c r="FJ185" s="28"/>
      <c r="FK185" s="28"/>
      <c r="FL185" s="28"/>
      <c r="FM185" s="28"/>
      <c r="FN185" s="28"/>
      <c r="FO185" s="28"/>
      <c r="FP185" s="28"/>
      <c r="FQ185" s="28"/>
      <c r="FR185" s="28"/>
      <c r="FS185" s="28"/>
      <c r="FT185" s="28"/>
      <c r="FU185" s="28"/>
      <c r="FV185" s="28"/>
      <c r="FW185" s="28"/>
      <c r="FX185" s="28"/>
      <c r="FY185" s="28"/>
      <c r="FZ185" s="28"/>
      <c r="GA185" s="28"/>
      <c r="GB185" s="28"/>
      <c r="GC185" s="28"/>
      <c r="GD185" s="28"/>
      <c r="GE185" s="28"/>
      <c r="GF185" s="28"/>
      <c r="GG185" s="28"/>
      <c r="GH185" s="28"/>
      <c r="GI185" s="28"/>
      <c r="GJ185" s="28"/>
      <c r="GK185" s="28"/>
      <c r="GL185" s="28"/>
      <c r="GM185" s="28"/>
      <c r="GN185" s="28"/>
      <c r="GO185" s="28"/>
      <c r="GP185" s="28"/>
      <c r="GQ185" s="28"/>
      <c r="GR185" s="28"/>
      <c r="GS185" s="28"/>
      <c r="GT185" s="28"/>
      <c r="GU185" s="28"/>
      <c r="GV185" s="28"/>
      <c r="GW185" s="28"/>
      <c r="GX185" s="28"/>
      <c r="GY185" s="28"/>
      <c r="GZ185" s="28"/>
      <c r="HA185" s="28"/>
      <c r="HB185" s="28"/>
      <c r="HC185" s="28"/>
      <c r="HD185" s="28"/>
      <c r="HE185" s="28"/>
      <c r="HF185" s="28"/>
      <c r="HG185" s="28"/>
      <c r="HH185" s="28"/>
      <c r="HI185" s="28"/>
      <c r="HJ185" s="28"/>
      <c r="HK185" s="28"/>
      <c r="HL185" s="28"/>
      <c r="HM185" s="28"/>
      <c r="HN185" s="28"/>
      <c r="HO185" s="28"/>
      <c r="HP185" s="28"/>
      <c r="HQ185" s="28"/>
      <c r="HR185" s="28"/>
      <c r="HS185" s="28"/>
      <c r="HT185" s="28"/>
      <c r="HU185" s="28"/>
      <c r="HV185" s="28"/>
      <c r="HW185" s="28"/>
      <c r="HX185" s="28"/>
      <c r="HY185" s="28"/>
      <c r="HZ185" s="28"/>
      <c r="IA185" s="28"/>
      <c r="IB185" s="28"/>
      <c r="IC185" s="28"/>
    </row>
    <row r="186" spans="1:238" ht="16.5" customHeight="1" x14ac:dyDescent="0.3">
      <c r="A186" s="106"/>
      <c r="B186" s="141" t="s">
        <v>512</v>
      </c>
      <c r="C186" s="112">
        <f>C187+C188+C189</f>
        <v>0</v>
      </c>
      <c r="D186" s="112">
        <v>89741630</v>
      </c>
      <c r="E186" s="112">
        <v>80382450</v>
      </c>
      <c r="F186" s="112">
        <v>80382450</v>
      </c>
      <c r="G186" s="112">
        <f t="shared" ref="G186:H186" si="66">G187+G188+G189</f>
        <v>80382450</v>
      </c>
      <c r="H186" s="112">
        <f t="shared" si="66"/>
        <v>7997520</v>
      </c>
      <c r="I186" s="93"/>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c r="DA186" s="28"/>
      <c r="DB186" s="28"/>
      <c r="DC186" s="28"/>
      <c r="DD186" s="28"/>
      <c r="DE186" s="28"/>
      <c r="DF186" s="28"/>
      <c r="DG186" s="28"/>
      <c r="DH186" s="28"/>
      <c r="DI186" s="28"/>
      <c r="DJ186" s="28"/>
      <c r="DK186" s="28"/>
      <c r="DL186" s="28"/>
      <c r="DM186" s="28"/>
      <c r="DN186" s="28"/>
      <c r="DO186" s="28"/>
      <c r="DP186" s="28"/>
      <c r="DQ186" s="28"/>
      <c r="DR186" s="28"/>
      <c r="DS186" s="28"/>
      <c r="DT186" s="28"/>
      <c r="DU186" s="28"/>
      <c r="DV186" s="28"/>
      <c r="DW186" s="28"/>
      <c r="DX186" s="28"/>
      <c r="DY186" s="28"/>
      <c r="DZ186" s="28"/>
      <c r="EA186" s="28"/>
      <c r="EB186" s="28"/>
      <c r="EC186" s="28"/>
      <c r="ED186" s="28"/>
      <c r="EE186" s="28"/>
      <c r="EF186" s="28"/>
      <c r="EG186" s="28"/>
      <c r="EH186" s="28"/>
      <c r="EI186" s="28"/>
      <c r="EJ186" s="28"/>
      <c r="EK186" s="28"/>
      <c r="EL186" s="28"/>
      <c r="EM186" s="28"/>
      <c r="EN186" s="28"/>
      <c r="EO186" s="28"/>
      <c r="EP186" s="28"/>
      <c r="EQ186" s="28"/>
      <c r="ER186" s="28"/>
      <c r="ES186" s="28"/>
      <c r="ET186" s="28"/>
      <c r="EU186" s="28"/>
      <c r="EV186" s="28"/>
      <c r="EW186" s="28"/>
      <c r="EX186" s="28"/>
      <c r="EY186" s="28"/>
      <c r="EZ186" s="28"/>
      <c r="FA186" s="28"/>
      <c r="FB186" s="28"/>
      <c r="FC186" s="28"/>
      <c r="FD186" s="28"/>
      <c r="FE186" s="28"/>
      <c r="FF186" s="28"/>
      <c r="FG186" s="28"/>
      <c r="FH186" s="28"/>
      <c r="FI186" s="28"/>
      <c r="FJ186" s="28"/>
      <c r="FK186" s="28"/>
      <c r="FL186" s="28"/>
      <c r="FM186" s="28"/>
      <c r="FN186" s="28"/>
      <c r="FO186" s="28"/>
      <c r="FP186" s="28"/>
      <c r="FQ186" s="28"/>
      <c r="FR186" s="28"/>
      <c r="FS186" s="28"/>
      <c r="FT186" s="28"/>
      <c r="FU186" s="28"/>
      <c r="FV186" s="28"/>
      <c r="FW186" s="28"/>
      <c r="FX186" s="28"/>
      <c r="FY186" s="28"/>
      <c r="FZ186" s="28"/>
      <c r="GA186" s="28"/>
      <c r="GB186" s="28"/>
      <c r="GC186" s="28"/>
      <c r="GD186" s="28"/>
      <c r="GE186" s="28"/>
      <c r="GF186" s="28"/>
      <c r="GG186" s="28"/>
      <c r="GH186" s="28"/>
      <c r="GI186" s="28"/>
      <c r="GJ186" s="28"/>
      <c r="GK186" s="28"/>
      <c r="GL186" s="28"/>
      <c r="GM186" s="28"/>
      <c r="GN186" s="28"/>
      <c r="GO186" s="28"/>
      <c r="GP186" s="28"/>
      <c r="GQ186" s="28"/>
      <c r="GR186" s="28"/>
      <c r="GS186" s="28"/>
      <c r="GT186" s="28"/>
      <c r="GU186" s="28"/>
      <c r="GV186" s="28"/>
      <c r="GW186" s="28"/>
      <c r="GX186" s="28"/>
      <c r="GY186" s="28"/>
      <c r="GZ186" s="28"/>
      <c r="HA186" s="28"/>
      <c r="HB186" s="28"/>
      <c r="HC186" s="28"/>
      <c r="HD186" s="28"/>
      <c r="HE186" s="28"/>
      <c r="HF186" s="28"/>
      <c r="HG186" s="28"/>
      <c r="HH186" s="28"/>
      <c r="HI186" s="28"/>
      <c r="HJ186" s="28"/>
      <c r="HK186" s="28"/>
      <c r="HL186" s="28"/>
      <c r="HM186" s="28"/>
      <c r="HN186" s="28"/>
      <c r="HO186" s="28"/>
      <c r="HP186" s="28"/>
      <c r="HQ186" s="28"/>
      <c r="HR186" s="28"/>
      <c r="HS186" s="28"/>
      <c r="HT186" s="28"/>
      <c r="HU186" s="28"/>
      <c r="HV186" s="28"/>
      <c r="HW186" s="28"/>
      <c r="HX186" s="28"/>
      <c r="HY186" s="28"/>
      <c r="HZ186" s="28"/>
      <c r="IA186" s="28"/>
      <c r="IB186" s="28"/>
      <c r="IC186" s="28"/>
      <c r="ID186" s="28"/>
    </row>
    <row r="187" spans="1:238" ht="16.5" customHeight="1" x14ac:dyDescent="0.3">
      <c r="A187" s="106"/>
      <c r="B187" s="142" t="s">
        <v>417</v>
      </c>
      <c r="C187" s="108"/>
      <c r="D187" s="109"/>
      <c r="E187" s="109"/>
      <c r="F187" s="109"/>
      <c r="G187" s="110">
        <v>37144982</v>
      </c>
      <c r="H187" s="110">
        <v>3374549</v>
      </c>
      <c r="I187" s="93"/>
    </row>
    <row r="188" spans="1:238" x14ac:dyDescent="0.3">
      <c r="A188" s="106"/>
      <c r="B188" s="142" t="s">
        <v>418</v>
      </c>
      <c r="C188" s="108"/>
      <c r="D188" s="109"/>
      <c r="E188" s="109"/>
      <c r="F188" s="109"/>
      <c r="G188" s="110">
        <v>43210385</v>
      </c>
      <c r="H188" s="110">
        <v>4622971</v>
      </c>
      <c r="I188" s="93"/>
    </row>
    <row r="189" spans="1:238" x14ac:dyDescent="0.3">
      <c r="A189" s="106"/>
      <c r="B189" s="142" t="s">
        <v>511</v>
      </c>
      <c r="C189" s="108"/>
      <c r="D189" s="109"/>
      <c r="E189" s="109"/>
      <c r="F189" s="109"/>
      <c r="G189" s="110">
        <v>27083</v>
      </c>
      <c r="H189" s="110">
        <v>0</v>
      </c>
      <c r="I189" s="93"/>
    </row>
    <row r="190" spans="1:238" x14ac:dyDescent="0.3">
      <c r="A190" s="106"/>
      <c r="B190" s="141" t="s">
        <v>419</v>
      </c>
      <c r="C190" s="108"/>
      <c r="D190" s="109">
        <v>4513000</v>
      </c>
      <c r="E190" s="109">
        <v>4557170</v>
      </c>
      <c r="F190" s="109">
        <v>4557170</v>
      </c>
      <c r="G190" s="143">
        <v>4175121</v>
      </c>
      <c r="H190" s="143">
        <v>31879</v>
      </c>
      <c r="I190" s="93"/>
    </row>
    <row r="191" spans="1:238" ht="30" x14ac:dyDescent="0.3">
      <c r="A191" s="106"/>
      <c r="B191" s="141" t="s">
        <v>420</v>
      </c>
      <c r="C191" s="108"/>
      <c r="D191" s="109">
        <v>288650</v>
      </c>
      <c r="E191" s="109">
        <v>313870</v>
      </c>
      <c r="F191" s="109">
        <v>313870</v>
      </c>
      <c r="G191" s="143">
        <v>270060</v>
      </c>
      <c r="H191" s="143">
        <v>5775</v>
      </c>
      <c r="I191" s="93"/>
    </row>
    <row r="192" spans="1:238" ht="45" x14ac:dyDescent="0.3">
      <c r="A192" s="106"/>
      <c r="B192" s="141" t="s">
        <v>421</v>
      </c>
      <c r="C192" s="108"/>
      <c r="D192" s="109">
        <v>719900</v>
      </c>
      <c r="E192" s="109">
        <v>785450</v>
      </c>
      <c r="F192" s="109">
        <v>785450</v>
      </c>
      <c r="G192" s="143">
        <v>723800</v>
      </c>
      <c r="H192" s="143">
        <v>8450</v>
      </c>
      <c r="I192" s="93"/>
    </row>
    <row r="193" spans="1:238" ht="60" x14ac:dyDescent="0.3">
      <c r="A193" s="106"/>
      <c r="B193" s="141" t="s">
        <v>370</v>
      </c>
      <c r="C193" s="108"/>
      <c r="D193" s="109">
        <v>11170</v>
      </c>
      <c r="E193" s="109">
        <v>11170</v>
      </c>
      <c r="F193" s="109">
        <v>11170</v>
      </c>
      <c r="G193" s="143">
        <v>10394</v>
      </c>
      <c r="H193" s="143">
        <v>278</v>
      </c>
      <c r="I193" s="93"/>
    </row>
    <row r="194" spans="1:238" ht="45" x14ac:dyDescent="0.3">
      <c r="A194" s="106"/>
      <c r="B194" s="141" t="s">
        <v>507</v>
      </c>
      <c r="C194" s="108"/>
      <c r="D194" s="109">
        <v>61310</v>
      </c>
      <c r="E194" s="109">
        <v>53430</v>
      </c>
      <c r="F194" s="109">
        <v>53430</v>
      </c>
      <c r="G194" s="143">
        <v>34995</v>
      </c>
      <c r="H194" s="143">
        <v>255</v>
      </c>
      <c r="I194" s="93"/>
    </row>
    <row r="195" spans="1:238" x14ac:dyDescent="0.3">
      <c r="A195" s="106"/>
      <c r="B195" s="111" t="s">
        <v>361</v>
      </c>
      <c r="C195" s="108"/>
      <c r="D195" s="109">
        <v>0</v>
      </c>
      <c r="E195" s="109">
        <v>0</v>
      </c>
      <c r="F195" s="109">
        <v>0</v>
      </c>
      <c r="G195" s="143">
        <v>-63160</v>
      </c>
      <c r="H195" s="143">
        <v>-5395</v>
      </c>
      <c r="I195" s="93"/>
    </row>
    <row r="196" spans="1:238" x14ac:dyDescent="0.3">
      <c r="A196" s="100" t="s">
        <v>422</v>
      </c>
      <c r="B196" s="144" t="s">
        <v>423</v>
      </c>
      <c r="C196" s="112">
        <f>C197+C198+C199</f>
        <v>0</v>
      </c>
      <c r="D196" s="112">
        <f t="shared" ref="D196:H196" si="67">D197+D198+D199</f>
        <v>48326410</v>
      </c>
      <c r="E196" s="112">
        <f t="shared" si="67"/>
        <v>45351330</v>
      </c>
      <c r="F196" s="112">
        <f t="shared" si="67"/>
        <v>45351330</v>
      </c>
      <c r="G196" s="112">
        <f t="shared" si="67"/>
        <v>45351323</v>
      </c>
      <c r="H196" s="112">
        <f t="shared" si="67"/>
        <v>3591808</v>
      </c>
      <c r="I196" s="93"/>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c r="DA196" s="28"/>
      <c r="DB196" s="28"/>
      <c r="DC196" s="28"/>
      <c r="DD196" s="28"/>
      <c r="DE196" s="28"/>
      <c r="DF196" s="28"/>
      <c r="DG196" s="28"/>
      <c r="DH196" s="28"/>
      <c r="DI196" s="28"/>
      <c r="DJ196" s="28"/>
      <c r="DK196" s="28"/>
      <c r="DL196" s="28"/>
      <c r="DM196" s="28"/>
      <c r="DN196" s="28"/>
      <c r="DO196" s="28"/>
      <c r="DP196" s="28"/>
      <c r="DQ196" s="28"/>
      <c r="DR196" s="28"/>
      <c r="DS196" s="28"/>
      <c r="DT196" s="28"/>
      <c r="DU196" s="28"/>
      <c r="DV196" s="28"/>
      <c r="DW196" s="28"/>
      <c r="DX196" s="28"/>
      <c r="DY196" s="28"/>
      <c r="DZ196" s="28"/>
      <c r="EA196" s="28"/>
      <c r="EB196" s="28"/>
      <c r="EC196" s="28"/>
      <c r="ED196" s="28"/>
      <c r="EE196" s="28"/>
      <c r="EF196" s="28"/>
      <c r="EG196" s="28"/>
      <c r="EH196" s="28"/>
      <c r="EI196" s="28"/>
      <c r="EJ196" s="28"/>
      <c r="EK196" s="28"/>
      <c r="EL196" s="28"/>
      <c r="EM196" s="28"/>
      <c r="EN196" s="28"/>
      <c r="EO196" s="28"/>
      <c r="EP196" s="28"/>
      <c r="EQ196" s="28"/>
      <c r="ER196" s="28"/>
      <c r="ES196" s="28"/>
      <c r="ET196" s="28"/>
      <c r="EU196" s="28"/>
      <c r="EV196" s="28"/>
      <c r="EW196" s="28"/>
      <c r="EX196" s="28"/>
      <c r="EY196" s="28"/>
      <c r="EZ196" s="28"/>
      <c r="FA196" s="28"/>
      <c r="FB196" s="28"/>
      <c r="FC196" s="28"/>
      <c r="FD196" s="28"/>
      <c r="FE196" s="28"/>
      <c r="FF196" s="28"/>
      <c r="FG196" s="28"/>
      <c r="FH196" s="28"/>
      <c r="FI196" s="28"/>
      <c r="FJ196" s="28"/>
      <c r="FK196" s="28"/>
      <c r="FL196" s="28"/>
      <c r="FM196" s="28"/>
      <c r="FN196" s="28"/>
      <c r="FO196" s="28"/>
      <c r="FP196" s="28"/>
      <c r="FQ196" s="28"/>
      <c r="FR196" s="28"/>
      <c r="FS196" s="28"/>
      <c r="FT196" s="28"/>
      <c r="FU196" s="28"/>
      <c r="FV196" s="28"/>
      <c r="FW196" s="28"/>
      <c r="FX196" s="28"/>
      <c r="FY196" s="28"/>
      <c r="FZ196" s="28"/>
      <c r="GA196" s="28"/>
      <c r="GB196" s="28"/>
      <c r="GC196" s="28"/>
      <c r="GD196" s="28"/>
      <c r="GE196" s="28"/>
      <c r="GF196" s="28"/>
      <c r="GG196" s="28"/>
      <c r="GH196" s="28"/>
      <c r="GI196" s="28"/>
      <c r="GJ196" s="28"/>
      <c r="GK196" s="28"/>
      <c r="GL196" s="28"/>
      <c r="GM196" s="28"/>
      <c r="GN196" s="28"/>
      <c r="GO196" s="28"/>
      <c r="GP196" s="28"/>
      <c r="GQ196" s="28"/>
      <c r="GR196" s="28"/>
      <c r="GS196" s="28"/>
      <c r="GT196" s="28"/>
      <c r="GU196" s="28"/>
      <c r="GV196" s="28"/>
      <c r="GW196" s="28"/>
      <c r="GX196" s="28"/>
      <c r="GY196" s="28"/>
      <c r="GZ196" s="28"/>
      <c r="HA196" s="28"/>
      <c r="HB196" s="28"/>
      <c r="HC196" s="28"/>
      <c r="HD196" s="28"/>
      <c r="HE196" s="28"/>
      <c r="HF196" s="28"/>
      <c r="HG196" s="28"/>
      <c r="HH196" s="28"/>
      <c r="HI196" s="28"/>
      <c r="HJ196" s="28"/>
      <c r="HK196" s="28"/>
      <c r="HL196" s="28"/>
      <c r="HM196" s="28"/>
      <c r="HN196" s="28"/>
      <c r="HO196" s="28"/>
      <c r="HP196" s="28"/>
      <c r="HQ196" s="28"/>
      <c r="HR196" s="28"/>
      <c r="HS196" s="28"/>
      <c r="HT196" s="28"/>
      <c r="HU196" s="28"/>
      <c r="HV196" s="28"/>
      <c r="HW196" s="28"/>
      <c r="HX196" s="28"/>
      <c r="HY196" s="28"/>
      <c r="HZ196" s="28"/>
      <c r="IA196" s="28"/>
      <c r="IB196" s="28"/>
      <c r="IC196" s="28"/>
      <c r="ID196" s="28"/>
    </row>
    <row r="197" spans="1:238" x14ac:dyDescent="0.3">
      <c r="A197" s="106"/>
      <c r="B197" s="145" t="s">
        <v>368</v>
      </c>
      <c r="C197" s="108"/>
      <c r="D197" s="109">
        <v>48277380</v>
      </c>
      <c r="E197" s="109">
        <v>45337810</v>
      </c>
      <c r="F197" s="109">
        <v>45337810</v>
      </c>
      <c r="G197" s="132">
        <v>45337810</v>
      </c>
      <c r="H197" s="132">
        <v>3590190</v>
      </c>
      <c r="I197" s="93"/>
    </row>
    <row r="198" spans="1:238" ht="60" x14ac:dyDescent="0.3">
      <c r="A198" s="106"/>
      <c r="B198" s="145" t="s">
        <v>370</v>
      </c>
      <c r="C198" s="108"/>
      <c r="D198" s="109">
        <v>13520</v>
      </c>
      <c r="E198" s="109">
        <v>13520</v>
      </c>
      <c r="F198" s="109">
        <v>13520</v>
      </c>
      <c r="G198" s="132">
        <v>13513</v>
      </c>
      <c r="H198" s="132">
        <v>1618</v>
      </c>
      <c r="I198" s="93"/>
    </row>
    <row r="199" spans="1:238" ht="30" x14ac:dyDescent="0.3">
      <c r="A199" s="106"/>
      <c r="B199" s="145" t="s">
        <v>508</v>
      </c>
      <c r="C199" s="108"/>
      <c r="D199" s="109">
        <v>35510</v>
      </c>
      <c r="E199" s="109">
        <v>0</v>
      </c>
      <c r="F199" s="109">
        <v>0</v>
      </c>
      <c r="G199" s="132">
        <v>0</v>
      </c>
      <c r="H199" s="132">
        <v>0</v>
      </c>
      <c r="I199" s="93"/>
    </row>
    <row r="200" spans="1:238" x14ac:dyDescent="0.3">
      <c r="A200" s="106"/>
      <c r="B200" s="111" t="s">
        <v>361</v>
      </c>
      <c r="C200" s="108"/>
      <c r="D200" s="109">
        <v>0</v>
      </c>
      <c r="E200" s="109">
        <v>0</v>
      </c>
      <c r="F200" s="109">
        <v>0</v>
      </c>
      <c r="G200" s="143">
        <v>-22868</v>
      </c>
      <c r="H200" s="143">
        <v>-2089</v>
      </c>
      <c r="I200" s="93"/>
    </row>
    <row r="201" spans="1:238" x14ac:dyDescent="0.3">
      <c r="A201" s="100" t="s">
        <v>424</v>
      </c>
      <c r="B201" s="146" t="s">
        <v>425</v>
      </c>
      <c r="C201" s="112">
        <f t="shared" ref="C201:H201" si="68">+C202+C203+C204</f>
        <v>0</v>
      </c>
      <c r="D201" s="112">
        <f t="shared" si="68"/>
        <v>9844430</v>
      </c>
      <c r="E201" s="112">
        <f t="shared" si="68"/>
        <v>8865650</v>
      </c>
      <c r="F201" s="112">
        <f t="shared" si="68"/>
        <v>8865650</v>
      </c>
      <c r="G201" s="112">
        <f t="shared" si="68"/>
        <v>8865626</v>
      </c>
      <c r="H201" s="112">
        <f t="shared" si="68"/>
        <v>859057</v>
      </c>
      <c r="I201" s="93"/>
      <c r="ID201" s="28"/>
    </row>
    <row r="202" spans="1:238" x14ac:dyDescent="0.3">
      <c r="A202" s="106"/>
      <c r="B202" s="141" t="s">
        <v>416</v>
      </c>
      <c r="C202" s="108"/>
      <c r="D202" s="109">
        <v>9208080</v>
      </c>
      <c r="E202" s="109">
        <v>8229300</v>
      </c>
      <c r="F202" s="109">
        <v>8229300</v>
      </c>
      <c r="G202" s="110">
        <v>8229300</v>
      </c>
      <c r="H202" s="110">
        <v>801910</v>
      </c>
      <c r="I202" s="93"/>
      <c r="J202" s="30"/>
      <c r="K202" s="30"/>
      <c r="L202" s="30"/>
      <c r="M202" s="30"/>
      <c r="N202" s="30"/>
      <c r="O202" s="30"/>
      <c r="P202" s="30"/>
      <c r="Q202" s="30"/>
      <c r="R202" s="30"/>
      <c r="S202" s="30"/>
      <c r="T202" s="30"/>
      <c r="U202" s="30"/>
    </row>
    <row r="203" spans="1:238" ht="30" x14ac:dyDescent="0.3">
      <c r="A203" s="106"/>
      <c r="B203" s="141" t="s">
        <v>426</v>
      </c>
      <c r="C203" s="108"/>
      <c r="D203" s="109">
        <v>0</v>
      </c>
      <c r="E203" s="109">
        <v>0</v>
      </c>
      <c r="F203" s="109">
        <v>0</v>
      </c>
      <c r="G203" s="110">
        <v>0</v>
      </c>
      <c r="H203" s="110">
        <v>0</v>
      </c>
      <c r="I203" s="93"/>
      <c r="J203" s="22"/>
      <c r="K203" s="22"/>
      <c r="L203" s="22"/>
      <c r="M203" s="22"/>
      <c r="N203" s="22"/>
      <c r="O203" s="22"/>
      <c r="P203" s="22"/>
      <c r="Q203" s="22"/>
      <c r="R203" s="22"/>
      <c r="S203" s="22"/>
      <c r="T203" s="22"/>
      <c r="U203" s="22"/>
    </row>
    <row r="204" spans="1:238" ht="60" x14ac:dyDescent="0.3">
      <c r="A204" s="106"/>
      <c r="B204" s="141" t="s">
        <v>370</v>
      </c>
      <c r="C204" s="108"/>
      <c r="D204" s="109">
        <v>636350</v>
      </c>
      <c r="E204" s="109">
        <v>636350</v>
      </c>
      <c r="F204" s="109">
        <v>636350</v>
      </c>
      <c r="G204" s="110">
        <v>636326</v>
      </c>
      <c r="H204" s="110">
        <v>57147</v>
      </c>
      <c r="I204" s="93"/>
      <c r="J204" s="22"/>
      <c r="K204" s="22"/>
      <c r="L204" s="22"/>
      <c r="M204" s="22"/>
      <c r="N204" s="22"/>
      <c r="O204" s="22"/>
      <c r="P204" s="22"/>
      <c r="Q204" s="22"/>
      <c r="R204" s="22"/>
      <c r="S204" s="22"/>
      <c r="T204" s="22"/>
      <c r="U204" s="22"/>
    </row>
    <row r="205" spans="1:238" x14ac:dyDescent="0.3">
      <c r="A205" s="106"/>
      <c r="B205" s="111" t="s">
        <v>361</v>
      </c>
      <c r="C205" s="108"/>
      <c r="D205" s="109">
        <v>0</v>
      </c>
      <c r="E205" s="109">
        <v>0</v>
      </c>
      <c r="F205" s="109">
        <v>0</v>
      </c>
      <c r="G205" s="110">
        <v>-4714</v>
      </c>
      <c r="H205" s="110">
        <v>0</v>
      </c>
      <c r="I205" s="93"/>
    </row>
    <row r="206" spans="1:238" x14ac:dyDescent="0.3">
      <c r="A206" s="100" t="s">
        <v>427</v>
      </c>
      <c r="B206" s="146" t="s">
        <v>428</v>
      </c>
      <c r="C206" s="102">
        <f>+C207+C208+C212+C215+C209+C216</f>
        <v>0</v>
      </c>
      <c r="D206" s="102">
        <f t="shared" ref="D206:H206" si="69">+D207+D208+D212+D215+D209+D216</f>
        <v>30855200</v>
      </c>
      <c r="E206" s="102">
        <f t="shared" si="69"/>
        <v>28923660</v>
      </c>
      <c r="F206" s="102">
        <f t="shared" si="69"/>
        <v>28923660</v>
      </c>
      <c r="G206" s="102">
        <f t="shared" si="69"/>
        <v>28923624</v>
      </c>
      <c r="H206" s="102">
        <f t="shared" si="69"/>
        <v>2349880</v>
      </c>
      <c r="I206" s="93"/>
      <c r="AI206" s="28"/>
      <c r="AJ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c r="BF206" s="28"/>
      <c r="BG206" s="28"/>
      <c r="BH206" s="28"/>
      <c r="BI206" s="28"/>
      <c r="BJ206" s="28"/>
      <c r="BK206" s="28"/>
      <c r="BL206" s="28"/>
      <c r="BM206" s="28"/>
      <c r="BN206" s="28"/>
      <c r="BO206" s="28"/>
      <c r="BP206" s="28"/>
      <c r="BQ206" s="28"/>
      <c r="BR206" s="28"/>
      <c r="BS206" s="28"/>
      <c r="BT206" s="28"/>
      <c r="BU206" s="28"/>
      <c r="BV206" s="28"/>
      <c r="BW206" s="28"/>
      <c r="BX206" s="28"/>
      <c r="BY206" s="28"/>
      <c r="BZ206" s="28"/>
      <c r="CA206" s="28"/>
      <c r="CB206" s="28"/>
      <c r="CC206" s="28"/>
      <c r="CD206" s="28"/>
      <c r="CE206" s="28"/>
      <c r="CF206" s="28"/>
      <c r="CG206" s="28"/>
      <c r="CH206" s="28"/>
      <c r="CI206" s="28"/>
      <c r="CJ206" s="28"/>
      <c r="CK206" s="28"/>
      <c r="CL206" s="28"/>
      <c r="CM206" s="28"/>
      <c r="CN206" s="28"/>
      <c r="CO206" s="28"/>
      <c r="CP206" s="28"/>
      <c r="CQ206" s="28"/>
      <c r="CR206" s="28"/>
      <c r="CS206" s="28"/>
      <c r="CT206" s="28"/>
      <c r="CU206" s="28"/>
      <c r="CV206" s="28"/>
      <c r="CW206" s="28"/>
      <c r="CX206" s="28"/>
      <c r="CY206" s="28"/>
      <c r="CZ206" s="28"/>
      <c r="DA206" s="28"/>
      <c r="DB206" s="28"/>
      <c r="DC206" s="28"/>
      <c r="DD206" s="28"/>
      <c r="DE206" s="28"/>
      <c r="DF206" s="28"/>
      <c r="DG206" s="28"/>
      <c r="DH206" s="28"/>
      <c r="DI206" s="28"/>
      <c r="DJ206" s="28"/>
      <c r="DK206" s="28"/>
      <c r="DL206" s="28"/>
      <c r="DM206" s="28"/>
      <c r="DN206" s="28"/>
      <c r="DO206" s="28"/>
      <c r="DP206" s="28"/>
      <c r="DQ206" s="28"/>
      <c r="DR206" s="28"/>
      <c r="DS206" s="28"/>
      <c r="DT206" s="28"/>
      <c r="DU206" s="28"/>
      <c r="DV206" s="28"/>
      <c r="DW206" s="28"/>
      <c r="DX206" s="28"/>
      <c r="DY206" s="28"/>
      <c r="DZ206" s="28"/>
      <c r="EA206" s="28"/>
      <c r="EB206" s="28"/>
      <c r="EC206" s="28"/>
      <c r="ED206" s="28"/>
      <c r="EE206" s="28"/>
      <c r="EF206" s="28"/>
      <c r="EG206" s="28"/>
      <c r="EH206" s="28"/>
      <c r="EI206" s="28"/>
      <c r="EJ206" s="28"/>
      <c r="EK206" s="28"/>
      <c r="EL206" s="28"/>
      <c r="EM206" s="28"/>
      <c r="EN206" s="28"/>
      <c r="EO206" s="28"/>
      <c r="EP206" s="28"/>
      <c r="EQ206" s="28"/>
      <c r="ER206" s="28"/>
      <c r="ES206" s="28"/>
      <c r="ET206" s="28"/>
      <c r="EU206" s="28"/>
      <c r="EV206" s="28"/>
      <c r="EW206" s="28"/>
      <c r="EX206" s="28"/>
      <c r="EY206" s="28"/>
      <c r="EZ206" s="28"/>
      <c r="FA206" s="28"/>
      <c r="FB206" s="28"/>
      <c r="FC206" s="28"/>
      <c r="FD206" s="28"/>
      <c r="FE206" s="28"/>
      <c r="FF206" s="28"/>
      <c r="FG206" s="28"/>
      <c r="FH206" s="28"/>
      <c r="FI206" s="28"/>
      <c r="FJ206" s="28"/>
      <c r="FK206" s="28"/>
      <c r="FL206" s="28"/>
      <c r="FM206" s="28"/>
      <c r="FN206" s="28"/>
      <c r="FO206" s="28"/>
      <c r="FP206" s="28"/>
      <c r="FQ206" s="28"/>
      <c r="FR206" s="28"/>
      <c r="FS206" s="28"/>
      <c r="FT206" s="28"/>
      <c r="FU206" s="28"/>
      <c r="FV206" s="28"/>
      <c r="FW206" s="28"/>
      <c r="FX206" s="28"/>
      <c r="FY206" s="28"/>
      <c r="FZ206" s="28"/>
      <c r="GA206" s="28"/>
      <c r="GB206" s="28"/>
      <c r="GC206" s="28"/>
      <c r="GD206" s="28"/>
      <c r="GE206" s="28"/>
      <c r="GF206" s="28"/>
      <c r="GG206" s="28"/>
      <c r="GH206" s="28"/>
      <c r="GI206" s="28"/>
      <c r="GJ206" s="28"/>
      <c r="GK206" s="28"/>
      <c r="GL206" s="28"/>
      <c r="GM206" s="28"/>
      <c r="GN206" s="28"/>
      <c r="GO206" s="28"/>
      <c r="GP206" s="28"/>
      <c r="GQ206" s="28"/>
      <c r="GR206" s="28"/>
      <c r="GS206" s="28"/>
      <c r="GT206" s="28"/>
      <c r="GU206" s="28"/>
      <c r="GV206" s="28"/>
      <c r="GW206" s="28"/>
      <c r="GX206" s="28"/>
      <c r="GY206" s="28"/>
      <c r="GZ206" s="28"/>
      <c r="HA206" s="28"/>
      <c r="HB206" s="28"/>
      <c r="HC206" s="28"/>
      <c r="HD206" s="28"/>
      <c r="HE206" s="28"/>
      <c r="HF206" s="28"/>
      <c r="HG206" s="28"/>
      <c r="HH206" s="28"/>
      <c r="HI206" s="28"/>
      <c r="HJ206" s="28"/>
      <c r="HK206" s="28"/>
      <c r="HL206" s="28"/>
      <c r="HM206" s="28"/>
      <c r="HN206" s="28"/>
      <c r="HO206" s="28"/>
      <c r="HP206" s="28"/>
      <c r="HQ206" s="28"/>
      <c r="HR206" s="28"/>
      <c r="HS206" s="28"/>
      <c r="HT206" s="28"/>
      <c r="HU206" s="28"/>
      <c r="HV206" s="28"/>
      <c r="HW206" s="28"/>
      <c r="HX206" s="28"/>
      <c r="HY206" s="28"/>
      <c r="HZ206" s="28"/>
      <c r="IA206" s="28"/>
      <c r="IB206" s="28"/>
      <c r="IC206" s="28"/>
    </row>
    <row r="207" spans="1:238" x14ac:dyDescent="0.3">
      <c r="A207" s="106"/>
      <c r="B207" s="107" t="s">
        <v>429</v>
      </c>
      <c r="C207" s="108"/>
      <c r="D207" s="109">
        <v>30722900</v>
      </c>
      <c r="E207" s="109">
        <v>28787430</v>
      </c>
      <c r="F207" s="109">
        <v>28787430</v>
      </c>
      <c r="G207" s="110">
        <v>28787430</v>
      </c>
      <c r="H207" s="110">
        <v>2339340</v>
      </c>
      <c r="I207" s="93"/>
    </row>
    <row r="208" spans="1:238" ht="60" x14ac:dyDescent="0.3">
      <c r="A208" s="106"/>
      <c r="B208" s="107" t="s">
        <v>370</v>
      </c>
      <c r="C208" s="108"/>
      <c r="D208" s="109">
        <v>3550</v>
      </c>
      <c r="E208" s="109">
        <v>3550</v>
      </c>
      <c r="F208" s="109">
        <v>3550</v>
      </c>
      <c r="G208" s="110">
        <v>3514</v>
      </c>
      <c r="H208" s="110">
        <v>780</v>
      </c>
      <c r="I208" s="93"/>
    </row>
    <row r="209" spans="1:9" x14ac:dyDescent="0.3">
      <c r="A209" s="106"/>
      <c r="B209" s="107" t="s">
        <v>430</v>
      </c>
      <c r="C209" s="108">
        <f t="shared" ref="C209:H209" si="70">C210+C211</f>
        <v>0</v>
      </c>
      <c r="D209" s="108">
        <f t="shared" si="70"/>
        <v>0</v>
      </c>
      <c r="E209" s="108">
        <f t="shared" si="70"/>
        <v>0</v>
      </c>
      <c r="F209" s="108">
        <f t="shared" si="70"/>
        <v>0</v>
      </c>
      <c r="G209" s="108">
        <f t="shared" si="70"/>
        <v>0</v>
      </c>
      <c r="H209" s="108">
        <f t="shared" si="70"/>
        <v>0</v>
      </c>
      <c r="I209" s="93"/>
    </row>
    <row r="210" spans="1:9" x14ac:dyDescent="0.3">
      <c r="A210" s="106"/>
      <c r="B210" s="107" t="s">
        <v>368</v>
      </c>
      <c r="C210" s="108"/>
      <c r="D210" s="109">
        <v>0</v>
      </c>
      <c r="E210" s="109">
        <v>0</v>
      </c>
      <c r="F210" s="109">
        <v>0</v>
      </c>
      <c r="G210" s="110">
        <v>0</v>
      </c>
      <c r="H210" s="110">
        <v>0</v>
      </c>
      <c r="I210" s="93"/>
    </row>
    <row r="211" spans="1:9" ht="60" x14ac:dyDescent="0.3">
      <c r="A211" s="106"/>
      <c r="B211" s="107" t="s">
        <v>370</v>
      </c>
      <c r="C211" s="108"/>
      <c r="D211" s="109">
        <v>0</v>
      </c>
      <c r="E211" s="109">
        <v>0</v>
      </c>
      <c r="F211" s="109">
        <v>0</v>
      </c>
      <c r="G211" s="110">
        <v>0</v>
      </c>
      <c r="H211" s="110">
        <v>0</v>
      </c>
      <c r="I211" s="93"/>
    </row>
    <row r="212" spans="1:9" ht="30" x14ac:dyDescent="0.3">
      <c r="A212" s="100"/>
      <c r="B212" s="128" t="s">
        <v>431</v>
      </c>
      <c r="C212" s="112">
        <f t="shared" ref="C212:H212" si="71">C213+C214</f>
        <v>0</v>
      </c>
      <c r="D212" s="112">
        <f t="shared" si="71"/>
        <v>128750</v>
      </c>
      <c r="E212" s="112">
        <f t="shared" si="71"/>
        <v>132680</v>
      </c>
      <c r="F212" s="112">
        <f t="shared" si="71"/>
        <v>132680</v>
      </c>
      <c r="G212" s="112">
        <f t="shared" si="71"/>
        <v>132680</v>
      </c>
      <c r="H212" s="112">
        <f t="shared" si="71"/>
        <v>9760</v>
      </c>
      <c r="I212" s="93"/>
    </row>
    <row r="213" spans="1:9" x14ac:dyDescent="0.3">
      <c r="A213" s="106"/>
      <c r="B213" s="107" t="s">
        <v>368</v>
      </c>
      <c r="C213" s="108"/>
      <c r="D213" s="109">
        <v>128750</v>
      </c>
      <c r="E213" s="109">
        <v>132680</v>
      </c>
      <c r="F213" s="109">
        <v>132680</v>
      </c>
      <c r="G213" s="110">
        <v>132680</v>
      </c>
      <c r="H213" s="110">
        <v>9760</v>
      </c>
      <c r="I213" s="93"/>
    </row>
    <row r="214" spans="1:9" ht="60" x14ac:dyDescent="0.3">
      <c r="A214" s="106"/>
      <c r="B214" s="107" t="s">
        <v>370</v>
      </c>
      <c r="C214" s="108"/>
      <c r="D214" s="109">
        <v>0</v>
      </c>
      <c r="E214" s="109">
        <v>0</v>
      </c>
      <c r="F214" s="109">
        <v>0</v>
      </c>
      <c r="G214" s="110">
        <v>0</v>
      </c>
      <c r="H214" s="110">
        <v>0</v>
      </c>
      <c r="I214" s="93"/>
    </row>
    <row r="215" spans="1:9" ht="30" x14ac:dyDescent="0.3">
      <c r="A215" s="106"/>
      <c r="B215" s="107" t="s">
        <v>432</v>
      </c>
      <c r="C215" s="108"/>
      <c r="D215" s="109">
        <v>0</v>
      </c>
      <c r="E215" s="109">
        <v>0</v>
      </c>
      <c r="F215" s="109">
        <v>0</v>
      </c>
      <c r="G215" s="110">
        <v>0</v>
      </c>
      <c r="H215" s="110">
        <v>0</v>
      </c>
      <c r="I215" s="93"/>
    </row>
    <row r="216" spans="1:9" x14ac:dyDescent="0.3">
      <c r="A216" s="106"/>
      <c r="B216" s="107" t="s">
        <v>509</v>
      </c>
      <c r="C216" s="108"/>
      <c r="D216" s="109">
        <v>0</v>
      </c>
      <c r="E216" s="109">
        <v>0</v>
      </c>
      <c r="F216" s="109">
        <v>0</v>
      </c>
      <c r="G216" s="110">
        <v>0</v>
      </c>
      <c r="H216" s="110">
        <v>0</v>
      </c>
      <c r="I216" s="93"/>
    </row>
    <row r="217" spans="1:9" x14ac:dyDescent="0.3">
      <c r="A217" s="106"/>
      <c r="B217" s="111" t="s">
        <v>361</v>
      </c>
      <c r="C217" s="108"/>
      <c r="D217" s="109">
        <v>0</v>
      </c>
      <c r="E217" s="109">
        <v>0</v>
      </c>
      <c r="F217" s="109">
        <v>0</v>
      </c>
      <c r="G217" s="110">
        <v>-59816</v>
      </c>
      <c r="H217" s="110">
        <v>-41663</v>
      </c>
      <c r="I217" s="93"/>
    </row>
    <row r="218" spans="1:9" ht="16.5" customHeight="1" x14ac:dyDescent="0.3">
      <c r="A218" s="106" t="s">
        <v>433</v>
      </c>
      <c r="B218" s="146" t="s">
        <v>434</v>
      </c>
      <c r="C218" s="112">
        <f>+C219+C220+C221</f>
        <v>0</v>
      </c>
      <c r="D218" s="112">
        <f t="shared" ref="D218:H218" si="72">+D219+D220+D221</f>
        <v>3313000</v>
      </c>
      <c r="E218" s="112">
        <f t="shared" si="72"/>
        <v>2846300</v>
      </c>
      <c r="F218" s="112">
        <f t="shared" si="72"/>
        <v>2846300</v>
      </c>
      <c r="G218" s="112">
        <f t="shared" si="72"/>
        <v>2846300</v>
      </c>
      <c r="H218" s="112">
        <f t="shared" si="72"/>
        <v>347990</v>
      </c>
      <c r="I218" s="93"/>
    </row>
    <row r="219" spans="1:9" x14ac:dyDescent="0.3">
      <c r="A219" s="106"/>
      <c r="B219" s="141" t="s">
        <v>416</v>
      </c>
      <c r="C219" s="108"/>
      <c r="D219" s="109">
        <v>3313000</v>
      </c>
      <c r="E219" s="109">
        <v>2846300</v>
      </c>
      <c r="F219" s="109">
        <v>2846300</v>
      </c>
      <c r="G219" s="110">
        <v>2846300</v>
      </c>
      <c r="H219" s="110">
        <v>347990</v>
      </c>
      <c r="I219" s="93"/>
    </row>
    <row r="220" spans="1:9" ht="30" x14ac:dyDescent="0.3">
      <c r="A220" s="106"/>
      <c r="B220" s="141" t="s">
        <v>426</v>
      </c>
      <c r="C220" s="108"/>
      <c r="D220" s="109">
        <v>0</v>
      </c>
      <c r="E220" s="109">
        <v>0</v>
      </c>
      <c r="F220" s="109">
        <v>0</v>
      </c>
      <c r="G220" s="110">
        <v>0</v>
      </c>
      <c r="H220" s="110">
        <v>0</v>
      </c>
      <c r="I220" s="93"/>
    </row>
    <row r="221" spans="1:9" ht="60" x14ac:dyDescent="0.3">
      <c r="A221" s="106"/>
      <c r="B221" s="141" t="s">
        <v>370</v>
      </c>
      <c r="C221" s="108"/>
      <c r="D221" s="109">
        <v>0</v>
      </c>
      <c r="E221" s="109">
        <v>0</v>
      </c>
      <c r="F221" s="109">
        <v>0</v>
      </c>
      <c r="G221" s="110">
        <v>0</v>
      </c>
      <c r="H221" s="110">
        <v>0</v>
      </c>
      <c r="I221" s="93"/>
    </row>
    <row r="222" spans="1:9" x14ac:dyDescent="0.3">
      <c r="A222" s="106"/>
      <c r="B222" s="111" t="s">
        <v>361</v>
      </c>
      <c r="C222" s="108"/>
      <c r="D222" s="109">
        <v>0</v>
      </c>
      <c r="E222" s="109">
        <v>0</v>
      </c>
      <c r="F222" s="109">
        <v>0</v>
      </c>
      <c r="G222" s="110">
        <v>-47714</v>
      </c>
      <c r="H222" s="110">
        <v>0</v>
      </c>
      <c r="I222" s="93"/>
    </row>
    <row r="223" spans="1:9" x14ac:dyDescent="0.3">
      <c r="A223" s="106" t="s">
        <v>435</v>
      </c>
      <c r="B223" s="103" t="s">
        <v>436</v>
      </c>
      <c r="C223" s="112">
        <f t="shared" ref="C223:H223" si="73">C224+C225</f>
        <v>0</v>
      </c>
      <c r="D223" s="112">
        <f t="shared" si="73"/>
        <v>1955000</v>
      </c>
      <c r="E223" s="112">
        <f t="shared" si="73"/>
        <v>1904910</v>
      </c>
      <c r="F223" s="112">
        <f t="shared" si="73"/>
        <v>1904910</v>
      </c>
      <c r="G223" s="112">
        <f t="shared" si="73"/>
        <v>1904910</v>
      </c>
      <c r="H223" s="112">
        <f t="shared" si="73"/>
        <v>95770</v>
      </c>
      <c r="I223" s="93"/>
    </row>
    <row r="224" spans="1:9" x14ac:dyDescent="0.3">
      <c r="A224" s="106"/>
      <c r="B224" s="111" t="s">
        <v>368</v>
      </c>
      <c r="C224" s="108"/>
      <c r="D224" s="109">
        <v>1955000</v>
      </c>
      <c r="E224" s="109">
        <v>1904910</v>
      </c>
      <c r="F224" s="109">
        <v>1904910</v>
      </c>
      <c r="G224" s="132">
        <v>1904910</v>
      </c>
      <c r="H224" s="132">
        <v>95770</v>
      </c>
      <c r="I224" s="93"/>
    </row>
    <row r="225" spans="1:9" ht="60" x14ac:dyDescent="0.3">
      <c r="A225" s="106"/>
      <c r="B225" s="111" t="s">
        <v>370</v>
      </c>
      <c r="C225" s="108"/>
      <c r="D225" s="109">
        <v>0</v>
      </c>
      <c r="E225" s="109">
        <v>0</v>
      </c>
      <c r="F225" s="109">
        <v>0</v>
      </c>
      <c r="G225" s="132">
        <v>0</v>
      </c>
      <c r="H225" s="132">
        <v>0</v>
      </c>
      <c r="I225" s="93"/>
    </row>
    <row r="226" spans="1:9" x14ac:dyDescent="0.3">
      <c r="A226" s="106"/>
      <c r="B226" s="111" t="s">
        <v>361</v>
      </c>
      <c r="C226" s="108"/>
      <c r="D226" s="109">
        <v>0</v>
      </c>
      <c r="E226" s="109">
        <v>0</v>
      </c>
      <c r="F226" s="109">
        <v>0</v>
      </c>
      <c r="G226" s="132">
        <v>-3062</v>
      </c>
      <c r="H226" s="132">
        <v>0</v>
      </c>
      <c r="I226" s="93"/>
    </row>
    <row r="227" spans="1:9" x14ac:dyDescent="0.3">
      <c r="A227" s="106" t="s">
        <v>437</v>
      </c>
      <c r="B227" s="103" t="s">
        <v>438</v>
      </c>
      <c r="C227" s="104">
        <f>+C228+C247</f>
        <v>0</v>
      </c>
      <c r="D227" s="104">
        <f t="shared" ref="D227:H227" si="74">+D228+D247</f>
        <v>310883740</v>
      </c>
      <c r="E227" s="104">
        <f t="shared" si="74"/>
        <v>296835560</v>
      </c>
      <c r="F227" s="104">
        <f t="shared" si="74"/>
        <v>296835560</v>
      </c>
      <c r="G227" s="104">
        <f t="shared" si="74"/>
        <v>296833246</v>
      </c>
      <c r="H227" s="104">
        <f t="shared" si="74"/>
        <v>25149379</v>
      </c>
      <c r="I227" s="93"/>
    </row>
    <row r="228" spans="1:9" x14ac:dyDescent="0.3">
      <c r="A228" s="106" t="s">
        <v>439</v>
      </c>
      <c r="B228" s="103" t="s">
        <v>440</v>
      </c>
      <c r="C228" s="112">
        <f>C229+C232+C233+C234+C236+C239+C242+C245+C235</f>
        <v>0</v>
      </c>
      <c r="D228" s="112">
        <f t="shared" ref="D228:H228" si="75">D229+D232+D233+D234+D236+D239+D242+D245+D235</f>
        <v>310883740</v>
      </c>
      <c r="E228" s="112">
        <f t="shared" si="75"/>
        <v>296835560</v>
      </c>
      <c r="F228" s="112">
        <f t="shared" si="75"/>
        <v>296835560</v>
      </c>
      <c r="G228" s="112">
        <f t="shared" si="75"/>
        <v>296833246</v>
      </c>
      <c r="H228" s="112">
        <f t="shared" si="75"/>
        <v>25149379</v>
      </c>
      <c r="I228" s="93"/>
    </row>
    <row r="229" spans="1:9" x14ac:dyDescent="0.3">
      <c r="A229" s="106"/>
      <c r="B229" s="107" t="s">
        <v>513</v>
      </c>
      <c r="C229" s="112">
        <f>C230+C231</f>
        <v>0</v>
      </c>
      <c r="D229" s="112">
        <v>290039620</v>
      </c>
      <c r="E229" s="112">
        <v>277244060</v>
      </c>
      <c r="F229" s="112">
        <v>277244060</v>
      </c>
      <c r="G229" s="112">
        <f>G230+G231</f>
        <v>277244060</v>
      </c>
      <c r="H229" s="112">
        <f>H230+H231</f>
        <v>23737540</v>
      </c>
      <c r="I229" s="93"/>
    </row>
    <row r="230" spans="1:9" x14ac:dyDescent="0.3">
      <c r="A230" s="106"/>
      <c r="B230" s="147" t="s">
        <v>514</v>
      </c>
      <c r="C230" s="108"/>
      <c r="D230" s="109">
        <v>0</v>
      </c>
      <c r="E230" s="109">
        <v>0</v>
      </c>
      <c r="F230" s="109">
        <v>0</v>
      </c>
      <c r="G230" s="110">
        <v>244695210</v>
      </c>
      <c r="H230" s="110">
        <v>20538192</v>
      </c>
      <c r="I230" s="93"/>
    </row>
    <row r="231" spans="1:9" x14ac:dyDescent="0.3">
      <c r="A231" s="106"/>
      <c r="B231" s="147" t="s">
        <v>515</v>
      </c>
      <c r="C231" s="108"/>
      <c r="D231" s="109">
        <v>0</v>
      </c>
      <c r="E231" s="109">
        <v>0</v>
      </c>
      <c r="F231" s="109">
        <v>0</v>
      </c>
      <c r="G231" s="110">
        <v>32548850</v>
      </c>
      <c r="H231" s="110">
        <v>3199348</v>
      </c>
      <c r="I231" s="93"/>
    </row>
    <row r="232" spans="1:9" ht="60" x14ac:dyDescent="0.3">
      <c r="A232" s="106"/>
      <c r="B232" s="107" t="s">
        <v>370</v>
      </c>
      <c r="C232" s="108"/>
      <c r="D232" s="109">
        <v>616140</v>
      </c>
      <c r="E232" s="109">
        <v>616140</v>
      </c>
      <c r="F232" s="109">
        <v>616140</v>
      </c>
      <c r="G232" s="110">
        <v>616115</v>
      </c>
      <c r="H232" s="110">
        <v>60085</v>
      </c>
      <c r="I232" s="93"/>
    </row>
    <row r="233" spans="1:9" ht="30" x14ac:dyDescent="0.3">
      <c r="A233" s="106"/>
      <c r="B233" s="107" t="s">
        <v>444</v>
      </c>
      <c r="C233" s="108"/>
      <c r="D233" s="109">
        <v>0</v>
      </c>
      <c r="E233" s="109">
        <v>0</v>
      </c>
      <c r="F233" s="109">
        <v>0</v>
      </c>
      <c r="G233" s="110">
        <v>0</v>
      </c>
      <c r="H233" s="110">
        <v>0</v>
      </c>
      <c r="I233" s="93"/>
    </row>
    <row r="234" spans="1:9" x14ac:dyDescent="0.3">
      <c r="A234" s="106"/>
      <c r="B234" s="107" t="s">
        <v>445</v>
      </c>
      <c r="C234" s="108"/>
      <c r="D234" s="109">
        <v>13081670</v>
      </c>
      <c r="E234" s="109">
        <v>12058670</v>
      </c>
      <c r="F234" s="109">
        <v>12058670</v>
      </c>
      <c r="G234" s="110">
        <v>12058670</v>
      </c>
      <c r="H234" s="110">
        <v>1106413</v>
      </c>
      <c r="I234" s="93"/>
    </row>
    <row r="235" spans="1:9" x14ac:dyDescent="0.3">
      <c r="A235" s="106"/>
      <c r="B235" s="107" t="s">
        <v>523</v>
      </c>
      <c r="C235" s="108"/>
      <c r="D235" s="109">
        <v>3823430</v>
      </c>
      <c r="E235" s="109">
        <v>3815610</v>
      </c>
      <c r="F235" s="109">
        <v>3815610</v>
      </c>
      <c r="G235" s="110">
        <v>3813321</v>
      </c>
      <c r="H235" s="110">
        <v>-2289</v>
      </c>
      <c r="I235" s="93"/>
    </row>
    <row r="236" spans="1:9" ht="45" x14ac:dyDescent="0.3">
      <c r="A236" s="106"/>
      <c r="B236" s="107" t="s">
        <v>441</v>
      </c>
      <c r="C236" s="108">
        <f t="shared" ref="C236:H236" si="76">C237+C238</f>
        <v>0</v>
      </c>
      <c r="D236" s="108">
        <f t="shared" si="76"/>
        <v>0</v>
      </c>
      <c r="E236" s="108">
        <f t="shared" si="76"/>
        <v>0</v>
      </c>
      <c r="F236" s="108">
        <f t="shared" si="76"/>
        <v>0</v>
      </c>
      <c r="G236" s="108">
        <f t="shared" si="76"/>
        <v>0</v>
      </c>
      <c r="H236" s="108">
        <f t="shared" si="76"/>
        <v>0</v>
      </c>
      <c r="I236" s="93"/>
    </row>
    <row r="237" spans="1:9" x14ac:dyDescent="0.3">
      <c r="A237" s="106"/>
      <c r="B237" s="107" t="s">
        <v>372</v>
      </c>
      <c r="C237" s="108"/>
      <c r="D237" s="109">
        <v>0</v>
      </c>
      <c r="E237" s="109">
        <v>0</v>
      </c>
      <c r="F237" s="109">
        <v>0</v>
      </c>
      <c r="G237" s="110">
        <v>0</v>
      </c>
      <c r="H237" s="110">
        <v>0</v>
      </c>
      <c r="I237" s="93"/>
    </row>
    <row r="238" spans="1:9" ht="60" x14ac:dyDescent="0.3">
      <c r="A238" s="106"/>
      <c r="B238" s="107" t="s">
        <v>370</v>
      </c>
      <c r="C238" s="108"/>
      <c r="D238" s="109">
        <v>0</v>
      </c>
      <c r="E238" s="109">
        <v>0</v>
      </c>
      <c r="F238" s="109">
        <v>0</v>
      </c>
      <c r="G238" s="110">
        <v>0</v>
      </c>
      <c r="H238" s="110">
        <v>0</v>
      </c>
      <c r="I238" s="93"/>
    </row>
    <row r="239" spans="1:9" ht="30" x14ac:dyDescent="0.3">
      <c r="A239" s="106"/>
      <c r="B239" s="107" t="s">
        <v>442</v>
      </c>
      <c r="C239" s="108">
        <f>C240+C241</f>
        <v>0</v>
      </c>
      <c r="D239" s="108">
        <f t="shared" ref="D239:H239" si="77">D240+D241</f>
        <v>0</v>
      </c>
      <c r="E239" s="108">
        <f t="shared" si="77"/>
        <v>0</v>
      </c>
      <c r="F239" s="108">
        <f t="shared" si="77"/>
        <v>0</v>
      </c>
      <c r="G239" s="108">
        <f t="shared" si="77"/>
        <v>0</v>
      </c>
      <c r="H239" s="108">
        <f t="shared" si="77"/>
        <v>0</v>
      </c>
      <c r="I239" s="93"/>
    </row>
    <row r="240" spans="1:9" x14ac:dyDescent="0.3">
      <c r="A240" s="106"/>
      <c r="B240" s="107" t="s">
        <v>372</v>
      </c>
      <c r="C240" s="108"/>
      <c r="D240" s="109">
        <v>0</v>
      </c>
      <c r="E240" s="109">
        <v>0</v>
      </c>
      <c r="F240" s="109">
        <v>0</v>
      </c>
      <c r="G240" s="132">
        <v>0</v>
      </c>
      <c r="H240" s="132">
        <v>0</v>
      </c>
      <c r="I240" s="93"/>
    </row>
    <row r="241" spans="1:9" ht="60" x14ac:dyDescent="0.3">
      <c r="A241" s="106"/>
      <c r="B241" s="107" t="s">
        <v>370</v>
      </c>
      <c r="C241" s="108"/>
      <c r="D241" s="109">
        <v>0</v>
      </c>
      <c r="E241" s="109">
        <v>0</v>
      </c>
      <c r="F241" s="109">
        <v>0</v>
      </c>
      <c r="G241" s="132">
        <v>0</v>
      </c>
      <c r="H241" s="132">
        <v>0</v>
      </c>
      <c r="I241" s="93"/>
    </row>
    <row r="242" spans="1:9" x14ac:dyDescent="0.3">
      <c r="A242" s="106"/>
      <c r="B242" s="148" t="s">
        <v>443</v>
      </c>
      <c r="C242" s="112">
        <f t="shared" ref="C242:H242" si="78">C243+C244</f>
        <v>0</v>
      </c>
      <c r="D242" s="112">
        <f t="shared" si="78"/>
        <v>3322880</v>
      </c>
      <c r="E242" s="112">
        <f t="shared" si="78"/>
        <v>3101080</v>
      </c>
      <c r="F242" s="112">
        <f t="shared" si="78"/>
        <v>3101080</v>
      </c>
      <c r="G242" s="112">
        <f t="shared" si="78"/>
        <v>3101080</v>
      </c>
      <c r="H242" s="112">
        <f t="shared" si="78"/>
        <v>247630</v>
      </c>
      <c r="I242" s="93"/>
    </row>
    <row r="243" spans="1:9" x14ac:dyDescent="0.3">
      <c r="A243" s="106"/>
      <c r="B243" s="149" t="s">
        <v>372</v>
      </c>
      <c r="C243" s="108"/>
      <c r="D243" s="109">
        <v>3321280</v>
      </c>
      <c r="E243" s="109">
        <v>3099480</v>
      </c>
      <c r="F243" s="109">
        <v>3099480</v>
      </c>
      <c r="G243" s="110">
        <v>3099480</v>
      </c>
      <c r="H243" s="110">
        <v>247630</v>
      </c>
      <c r="I243" s="93"/>
    </row>
    <row r="244" spans="1:9" ht="60" x14ac:dyDescent="0.3">
      <c r="A244" s="106"/>
      <c r="B244" s="149" t="s">
        <v>370</v>
      </c>
      <c r="C244" s="108"/>
      <c r="D244" s="109">
        <v>1600</v>
      </c>
      <c r="E244" s="109">
        <v>1600</v>
      </c>
      <c r="F244" s="109">
        <v>1600</v>
      </c>
      <c r="G244" s="110">
        <v>1600</v>
      </c>
      <c r="H244" s="110">
        <v>0</v>
      </c>
      <c r="I244" s="93"/>
    </row>
    <row r="245" spans="1:9" x14ac:dyDescent="0.3">
      <c r="A245" s="106"/>
      <c r="B245" s="149" t="s">
        <v>510</v>
      </c>
      <c r="C245" s="108"/>
      <c r="D245" s="109">
        <v>0</v>
      </c>
      <c r="E245" s="109">
        <v>0</v>
      </c>
      <c r="F245" s="109">
        <v>0</v>
      </c>
      <c r="G245" s="110">
        <v>0</v>
      </c>
      <c r="H245" s="110">
        <v>0</v>
      </c>
      <c r="I245" s="93"/>
    </row>
    <row r="246" spans="1:9" x14ac:dyDescent="0.3">
      <c r="A246" s="106"/>
      <c r="B246" s="111" t="s">
        <v>361</v>
      </c>
      <c r="C246" s="108"/>
      <c r="D246" s="109">
        <v>0</v>
      </c>
      <c r="E246" s="109">
        <v>0</v>
      </c>
      <c r="F246" s="109">
        <v>0</v>
      </c>
      <c r="G246" s="110">
        <v>-562928</v>
      </c>
      <c r="H246" s="110">
        <v>-174405</v>
      </c>
      <c r="I246" s="93"/>
    </row>
    <row r="247" spans="1:9" x14ac:dyDescent="0.3">
      <c r="A247" s="106" t="s">
        <v>446</v>
      </c>
      <c r="B247" s="103" t="s">
        <v>447</v>
      </c>
      <c r="C247" s="112">
        <f>C248+C249+C250+C251+C252</f>
        <v>0</v>
      </c>
      <c r="D247" s="112">
        <f t="shared" ref="D247:H247" si="79">D248+D249+D250+D251+D252</f>
        <v>0</v>
      </c>
      <c r="E247" s="112">
        <f t="shared" si="79"/>
        <v>0</v>
      </c>
      <c r="F247" s="112">
        <f t="shared" si="79"/>
        <v>0</v>
      </c>
      <c r="G247" s="112">
        <f t="shared" si="79"/>
        <v>0</v>
      </c>
      <c r="H247" s="112">
        <f t="shared" si="79"/>
        <v>0</v>
      </c>
      <c r="I247" s="93"/>
    </row>
    <row r="248" spans="1:9" x14ac:dyDescent="0.3">
      <c r="A248" s="106"/>
      <c r="B248" s="107" t="s">
        <v>368</v>
      </c>
      <c r="C248" s="112"/>
      <c r="D248" s="118">
        <v>0</v>
      </c>
      <c r="E248" s="118">
        <v>0</v>
      </c>
      <c r="F248" s="118">
        <v>0</v>
      </c>
      <c r="G248" s="110">
        <v>0</v>
      </c>
      <c r="H248" s="110">
        <v>0</v>
      </c>
      <c r="I248" s="93"/>
    </row>
    <row r="249" spans="1:9" x14ac:dyDescent="0.3">
      <c r="A249" s="106"/>
      <c r="B249" s="150" t="s">
        <v>448</v>
      </c>
      <c r="C249" s="112"/>
      <c r="D249" s="118">
        <v>0</v>
      </c>
      <c r="E249" s="118">
        <v>0</v>
      </c>
      <c r="F249" s="118">
        <v>0</v>
      </c>
      <c r="G249" s="110">
        <v>0</v>
      </c>
      <c r="H249" s="110">
        <v>0</v>
      </c>
      <c r="I249" s="93"/>
    </row>
    <row r="250" spans="1:9" ht="60" x14ac:dyDescent="0.3">
      <c r="A250" s="106"/>
      <c r="B250" s="150" t="s">
        <v>370</v>
      </c>
      <c r="C250" s="112"/>
      <c r="D250" s="118">
        <v>0</v>
      </c>
      <c r="E250" s="118">
        <v>0</v>
      </c>
      <c r="F250" s="118">
        <v>0</v>
      </c>
      <c r="G250" s="110">
        <v>0</v>
      </c>
      <c r="H250" s="110">
        <v>0</v>
      </c>
      <c r="I250" s="93"/>
    </row>
    <row r="251" spans="1:9" x14ac:dyDescent="0.3">
      <c r="A251" s="106"/>
      <c r="B251" s="150" t="s">
        <v>445</v>
      </c>
      <c r="C251" s="112"/>
      <c r="D251" s="118">
        <v>0</v>
      </c>
      <c r="E251" s="118">
        <v>0</v>
      </c>
      <c r="F251" s="118">
        <v>0</v>
      </c>
      <c r="G251" s="110">
        <v>0</v>
      </c>
      <c r="H251" s="110">
        <v>0</v>
      </c>
      <c r="I251" s="93"/>
    </row>
    <row r="252" spans="1:9" x14ac:dyDescent="0.3">
      <c r="A252" s="106"/>
      <c r="B252" s="150" t="s">
        <v>523</v>
      </c>
      <c r="C252" s="112"/>
      <c r="D252" s="118">
        <v>0</v>
      </c>
      <c r="E252" s="118">
        <v>0</v>
      </c>
      <c r="F252" s="118">
        <v>0</v>
      </c>
      <c r="G252" s="110">
        <v>0</v>
      </c>
      <c r="H252" s="110">
        <v>0</v>
      </c>
      <c r="I252" s="93"/>
    </row>
    <row r="253" spans="1:9" x14ac:dyDescent="0.3">
      <c r="A253" s="106"/>
      <c r="B253" s="111" t="s">
        <v>361</v>
      </c>
      <c r="C253" s="112"/>
      <c r="D253" s="118">
        <v>0</v>
      </c>
      <c r="E253" s="118">
        <v>0</v>
      </c>
      <c r="F253" s="118">
        <v>0</v>
      </c>
      <c r="G253" s="110">
        <v>0</v>
      </c>
      <c r="H253" s="110">
        <v>0</v>
      </c>
      <c r="I253" s="93"/>
    </row>
    <row r="254" spans="1:9" x14ac:dyDescent="0.3">
      <c r="A254" s="106" t="s">
        <v>449</v>
      </c>
      <c r="B254" s="103" t="s">
        <v>450</v>
      </c>
      <c r="C254" s="112"/>
      <c r="D254" s="118">
        <v>6931880</v>
      </c>
      <c r="E254" s="118">
        <v>5970850</v>
      </c>
      <c r="F254" s="118">
        <v>5970850</v>
      </c>
      <c r="G254" s="119">
        <v>5970850</v>
      </c>
      <c r="H254" s="119">
        <v>575650</v>
      </c>
      <c r="I254" s="93"/>
    </row>
    <row r="255" spans="1:9" x14ac:dyDescent="0.3">
      <c r="A255" s="106"/>
      <c r="B255" s="111" t="s">
        <v>361</v>
      </c>
      <c r="C255" s="112"/>
      <c r="D255" s="118">
        <v>0</v>
      </c>
      <c r="E255" s="118">
        <v>0</v>
      </c>
      <c r="F255" s="118">
        <v>0</v>
      </c>
      <c r="G255" s="110">
        <v>-1560</v>
      </c>
      <c r="H255" s="110">
        <v>0</v>
      </c>
      <c r="I255" s="93"/>
    </row>
    <row r="256" spans="1:9" x14ac:dyDescent="0.3">
      <c r="A256" s="106" t="s">
        <v>451</v>
      </c>
      <c r="B256" s="103" t="s">
        <v>452</v>
      </c>
      <c r="C256" s="112"/>
      <c r="D256" s="118">
        <v>20815330</v>
      </c>
      <c r="E256" s="118">
        <v>9464290</v>
      </c>
      <c r="F256" s="118">
        <v>9464290</v>
      </c>
      <c r="G256" s="119">
        <v>9464266</v>
      </c>
      <c r="H256" s="119">
        <v>4235102</v>
      </c>
      <c r="I256" s="93"/>
    </row>
    <row r="257" spans="1:9" x14ac:dyDescent="0.3">
      <c r="A257" s="106"/>
      <c r="B257" s="111" t="s">
        <v>361</v>
      </c>
      <c r="C257" s="112"/>
      <c r="D257" s="118">
        <v>0</v>
      </c>
      <c r="E257" s="118">
        <v>0</v>
      </c>
      <c r="F257" s="118">
        <v>0</v>
      </c>
      <c r="G257" s="110">
        <v>-686619</v>
      </c>
      <c r="H257" s="110">
        <v>-308735</v>
      </c>
      <c r="I257" s="93"/>
    </row>
    <row r="258" spans="1:9" x14ac:dyDescent="0.3">
      <c r="A258" s="106"/>
      <c r="B258" s="103" t="s">
        <v>453</v>
      </c>
      <c r="C258" s="112">
        <f>C87+C106+C143+C175+C179+C183+C195+C200+C205+C217+C222+C226+C246+C253+C255+C257</f>
        <v>0</v>
      </c>
      <c r="D258" s="112">
        <f t="shared" ref="D258:H258" si="80">D87+D106+D143+D175+D179+D183+D195+D200+D205+D217+D222+D226+D246+D253+D255+D257</f>
        <v>0</v>
      </c>
      <c r="E258" s="112">
        <f t="shared" si="80"/>
        <v>0</v>
      </c>
      <c r="F258" s="112">
        <f t="shared" si="80"/>
        <v>0</v>
      </c>
      <c r="G258" s="112">
        <f t="shared" si="80"/>
        <v>-1621961</v>
      </c>
      <c r="H258" s="112">
        <f t="shared" si="80"/>
        <v>-545719</v>
      </c>
      <c r="I258" s="93"/>
    </row>
    <row r="259" spans="1:9" ht="30" x14ac:dyDescent="0.3">
      <c r="A259" s="106" t="s">
        <v>224</v>
      </c>
      <c r="B259" s="103" t="s">
        <v>225</v>
      </c>
      <c r="C259" s="112">
        <f t="shared" ref="C259:H260" si="81">C260</f>
        <v>0</v>
      </c>
      <c r="D259" s="112">
        <f t="shared" si="81"/>
        <v>311974430</v>
      </c>
      <c r="E259" s="112">
        <f t="shared" si="81"/>
        <v>311974430</v>
      </c>
      <c r="F259" s="112">
        <f t="shared" si="81"/>
        <v>311974430</v>
      </c>
      <c r="G259" s="112">
        <f t="shared" si="81"/>
        <v>311969490</v>
      </c>
      <c r="H259" s="112">
        <f t="shared" si="81"/>
        <v>26948805</v>
      </c>
      <c r="I259" s="93"/>
    </row>
    <row r="260" spans="1:9" x14ac:dyDescent="0.3">
      <c r="A260" s="106" t="s">
        <v>454</v>
      </c>
      <c r="B260" s="103" t="s">
        <v>455</v>
      </c>
      <c r="C260" s="112">
        <f>C261</f>
        <v>0</v>
      </c>
      <c r="D260" s="112">
        <f t="shared" si="81"/>
        <v>311974430</v>
      </c>
      <c r="E260" s="112">
        <f t="shared" si="81"/>
        <v>311974430</v>
      </c>
      <c r="F260" s="112">
        <f t="shared" si="81"/>
        <v>311974430</v>
      </c>
      <c r="G260" s="112">
        <f t="shared" si="81"/>
        <v>311969490</v>
      </c>
      <c r="H260" s="112">
        <f t="shared" si="81"/>
        <v>26948805</v>
      </c>
      <c r="I260" s="93"/>
    </row>
    <row r="261" spans="1:9" ht="45" x14ac:dyDescent="0.3">
      <c r="A261" s="106" t="s">
        <v>456</v>
      </c>
      <c r="B261" s="103" t="s">
        <v>457</v>
      </c>
      <c r="C261" s="112">
        <f>C262+C263+C264+C265+C269+C270</f>
        <v>0</v>
      </c>
      <c r="D261" s="112">
        <f t="shared" ref="D261:H261" si="82">D262+D263+D264+D265+D269+D270</f>
        <v>311974430</v>
      </c>
      <c r="E261" s="112">
        <f t="shared" si="82"/>
        <v>311974430</v>
      </c>
      <c r="F261" s="112">
        <f t="shared" si="82"/>
        <v>311974430</v>
      </c>
      <c r="G261" s="112">
        <f t="shared" si="82"/>
        <v>311969490</v>
      </c>
      <c r="H261" s="112">
        <f t="shared" si="82"/>
        <v>26948805</v>
      </c>
      <c r="I261" s="93"/>
    </row>
    <row r="262" spans="1:9" ht="30" x14ac:dyDescent="0.3">
      <c r="A262" s="106"/>
      <c r="B262" s="111" t="s">
        <v>458</v>
      </c>
      <c r="C262" s="108"/>
      <c r="D262" s="109">
        <v>256103020</v>
      </c>
      <c r="E262" s="109">
        <v>256103020</v>
      </c>
      <c r="F262" s="109">
        <v>256103020</v>
      </c>
      <c r="G262" s="132">
        <v>256102235</v>
      </c>
      <c r="H262" s="132">
        <v>21110228</v>
      </c>
      <c r="I262" s="93"/>
    </row>
    <row r="263" spans="1:9" ht="45" x14ac:dyDescent="0.3">
      <c r="A263" s="106"/>
      <c r="B263" s="111" t="s">
        <v>459</v>
      </c>
      <c r="C263" s="108"/>
      <c r="D263" s="109">
        <v>2109000</v>
      </c>
      <c r="E263" s="109">
        <v>2109000</v>
      </c>
      <c r="F263" s="109">
        <v>2109000</v>
      </c>
      <c r="G263" s="132">
        <v>2108870</v>
      </c>
      <c r="H263" s="132">
        <v>161991</v>
      </c>
      <c r="I263" s="93"/>
    </row>
    <row r="264" spans="1:9" ht="45" x14ac:dyDescent="0.3">
      <c r="A264" s="106"/>
      <c r="B264" s="111" t="s">
        <v>460</v>
      </c>
      <c r="C264" s="108"/>
      <c r="D264" s="109">
        <v>793000</v>
      </c>
      <c r="E264" s="109">
        <v>793000</v>
      </c>
      <c r="F264" s="109">
        <v>793000</v>
      </c>
      <c r="G264" s="132">
        <v>792520</v>
      </c>
      <c r="H264" s="132">
        <v>68499</v>
      </c>
      <c r="I264" s="93"/>
    </row>
    <row r="265" spans="1:9" ht="45" x14ac:dyDescent="0.3">
      <c r="A265" s="106"/>
      <c r="B265" s="103" t="s">
        <v>461</v>
      </c>
      <c r="C265" s="112">
        <f t="shared" ref="C265:H265" si="83">C266+C267+C268</f>
        <v>0</v>
      </c>
      <c r="D265" s="112">
        <f t="shared" si="83"/>
        <v>38558000</v>
      </c>
      <c r="E265" s="112">
        <f t="shared" si="83"/>
        <v>38558000</v>
      </c>
      <c r="F265" s="112">
        <f t="shared" si="83"/>
        <v>38558000</v>
      </c>
      <c r="G265" s="112">
        <f t="shared" si="83"/>
        <v>38556830</v>
      </c>
      <c r="H265" s="112">
        <f t="shared" si="83"/>
        <v>3116227</v>
      </c>
      <c r="I265" s="93"/>
    </row>
    <row r="266" spans="1:9" ht="90" x14ac:dyDescent="0.3">
      <c r="A266" s="106"/>
      <c r="B266" s="111" t="s">
        <v>462</v>
      </c>
      <c r="C266" s="108"/>
      <c r="D266" s="109">
        <v>12161000</v>
      </c>
      <c r="E266" s="109">
        <v>12161000</v>
      </c>
      <c r="F266" s="109">
        <v>12161000</v>
      </c>
      <c r="G266" s="132">
        <v>12160830</v>
      </c>
      <c r="H266" s="132">
        <v>1042593</v>
      </c>
      <c r="I266" s="93"/>
    </row>
    <row r="267" spans="1:9" ht="75" x14ac:dyDescent="0.3">
      <c r="A267" s="106"/>
      <c r="B267" s="111" t="s">
        <v>463</v>
      </c>
      <c r="C267" s="108"/>
      <c r="D267" s="109">
        <v>11825000</v>
      </c>
      <c r="E267" s="109">
        <v>11825000</v>
      </c>
      <c r="F267" s="109">
        <v>11825000</v>
      </c>
      <c r="G267" s="132">
        <v>11824160</v>
      </c>
      <c r="H267" s="132">
        <v>992722</v>
      </c>
      <c r="I267" s="93"/>
    </row>
    <row r="268" spans="1:9" ht="60" x14ac:dyDescent="0.3">
      <c r="A268" s="106"/>
      <c r="B268" s="111" t="s">
        <v>464</v>
      </c>
      <c r="C268" s="108"/>
      <c r="D268" s="109">
        <v>14572000</v>
      </c>
      <c r="E268" s="109">
        <v>14572000</v>
      </c>
      <c r="F268" s="109">
        <v>14572000</v>
      </c>
      <c r="G268" s="132">
        <v>14571840</v>
      </c>
      <c r="H268" s="132">
        <v>1080912</v>
      </c>
      <c r="I268" s="93"/>
    </row>
    <row r="269" spans="1:9" ht="120" x14ac:dyDescent="0.3">
      <c r="A269" s="106"/>
      <c r="B269" s="111" t="s">
        <v>519</v>
      </c>
      <c r="C269" s="108"/>
      <c r="D269" s="109">
        <v>7088430</v>
      </c>
      <c r="E269" s="109">
        <v>7088430</v>
      </c>
      <c r="F269" s="109">
        <v>7088430</v>
      </c>
      <c r="G269" s="132">
        <v>7088390</v>
      </c>
      <c r="H269" s="132">
        <v>634146</v>
      </c>
      <c r="I269" s="93"/>
    </row>
    <row r="270" spans="1:9" ht="45" x14ac:dyDescent="0.3">
      <c r="A270" s="106"/>
      <c r="B270" s="151" t="s">
        <v>526</v>
      </c>
      <c r="C270" s="112">
        <f>C271+C272+C273+C274+C275</f>
        <v>0</v>
      </c>
      <c r="D270" s="112">
        <f t="shared" ref="D270:H270" si="84">D271+D272+D273+D274+D275</f>
        <v>7322980</v>
      </c>
      <c r="E270" s="112">
        <f t="shared" si="84"/>
        <v>7322980</v>
      </c>
      <c r="F270" s="112">
        <f t="shared" si="84"/>
        <v>7322980</v>
      </c>
      <c r="G270" s="112">
        <f t="shared" si="84"/>
        <v>7320645</v>
      </c>
      <c r="H270" s="112">
        <f t="shared" si="84"/>
        <v>1857714</v>
      </c>
      <c r="I270" s="93"/>
    </row>
    <row r="271" spans="1:9" ht="45" x14ac:dyDescent="0.3">
      <c r="A271" s="106"/>
      <c r="B271" s="111" t="s">
        <v>527</v>
      </c>
      <c r="C271" s="108"/>
      <c r="D271" s="109">
        <v>970000</v>
      </c>
      <c r="E271" s="109">
        <v>970000</v>
      </c>
      <c r="F271" s="109">
        <v>970000</v>
      </c>
      <c r="G271" s="132">
        <v>969260</v>
      </c>
      <c r="H271" s="132">
        <v>225595</v>
      </c>
      <c r="I271" s="93"/>
    </row>
    <row r="272" spans="1:9" ht="45" x14ac:dyDescent="0.3">
      <c r="A272" s="106"/>
      <c r="B272" s="111" t="s">
        <v>528</v>
      </c>
      <c r="C272" s="108"/>
      <c r="D272" s="109">
        <v>4980</v>
      </c>
      <c r="E272" s="109">
        <v>4980</v>
      </c>
      <c r="F272" s="109">
        <v>4980</v>
      </c>
      <c r="G272" s="132">
        <v>4345</v>
      </c>
      <c r="H272" s="132">
        <v>1023</v>
      </c>
      <c r="I272" s="93"/>
    </row>
    <row r="273" spans="1:9" ht="45" x14ac:dyDescent="0.3">
      <c r="A273" s="106"/>
      <c r="B273" s="111" t="s">
        <v>529</v>
      </c>
      <c r="C273" s="108"/>
      <c r="D273" s="109">
        <v>23000</v>
      </c>
      <c r="E273" s="109">
        <v>23000</v>
      </c>
      <c r="F273" s="109">
        <v>23000</v>
      </c>
      <c r="G273" s="132">
        <v>22790</v>
      </c>
      <c r="H273" s="132">
        <v>6000</v>
      </c>
      <c r="I273" s="93"/>
    </row>
    <row r="274" spans="1:9" ht="120" x14ac:dyDescent="0.3">
      <c r="A274" s="106"/>
      <c r="B274" s="111" t="s">
        <v>530</v>
      </c>
      <c r="C274" s="108"/>
      <c r="D274" s="109">
        <v>3712000</v>
      </c>
      <c r="E274" s="109">
        <v>3712000</v>
      </c>
      <c r="F274" s="109">
        <v>3712000</v>
      </c>
      <c r="G274" s="132">
        <v>3711950</v>
      </c>
      <c r="H274" s="132">
        <v>940684</v>
      </c>
      <c r="I274" s="93"/>
    </row>
    <row r="275" spans="1:9" ht="75" x14ac:dyDescent="0.3">
      <c r="A275" s="106"/>
      <c r="B275" s="111" t="s">
        <v>531</v>
      </c>
      <c r="C275" s="108"/>
      <c r="D275" s="109">
        <v>2613000</v>
      </c>
      <c r="E275" s="109">
        <v>2613000</v>
      </c>
      <c r="F275" s="109">
        <v>2613000</v>
      </c>
      <c r="G275" s="132">
        <v>2612300</v>
      </c>
      <c r="H275" s="132">
        <v>684412</v>
      </c>
      <c r="I275" s="93"/>
    </row>
    <row r="276" spans="1:9" x14ac:dyDescent="0.3">
      <c r="A276" s="106" t="s">
        <v>465</v>
      </c>
      <c r="B276" s="152" t="s">
        <v>466</v>
      </c>
      <c r="C276" s="120">
        <f>+C277</f>
        <v>0</v>
      </c>
      <c r="D276" s="120">
        <f t="shared" ref="D276:H278" si="85">+D277</f>
        <v>61807760</v>
      </c>
      <c r="E276" s="120">
        <f t="shared" si="85"/>
        <v>61807760</v>
      </c>
      <c r="F276" s="120">
        <f t="shared" si="85"/>
        <v>61807760</v>
      </c>
      <c r="G276" s="120">
        <f t="shared" si="85"/>
        <v>61662239</v>
      </c>
      <c r="H276" s="120">
        <f t="shared" si="85"/>
        <v>351898</v>
      </c>
      <c r="I276" s="93"/>
    </row>
    <row r="277" spans="1:9" x14ac:dyDescent="0.3">
      <c r="A277" s="106" t="s">
        <v>467</v>
      </c>
      <c r="B277" s="152" t="s">
        <v>217</v>
      </c>
      <c r="C277" s="120">
        <f>+C278</f>
        <v>0</v>
      </c>
      <c r="D277" s="120">
        <f t="shared" si="85"/>
        <v>61807760</v>
      </c>
      <c r="E277" s="120">
        <f t="shared" si="85"/>
        <v>61807760</v>
      </c>
      <c r="F277" s="120">
        <f t="shared" si="85"/>
        <v>61807760</v>
      </c>
      <c r="G277" s="120">
        <f t="shared" si="85"/>
        <v>61662239</v>
      </c>
      <c r="H277" s="120">
        <f t="shared" si="85"/>
        <v>351898</v>
      </c>
      <c r="I277" s="93"/>
    </row>
    <row r="278" spans="1:9" x14ac:dyDescent="0.3">
      <c r="A278" s="106" t="s">
        <v>468</v>
      </c>
      <c r="B278" s="103" t="s">
        <v>469</v>
      </c>
      <c r="C278" s="120">
        <f>+C279</f>
        <v>0</v>
      </c>
      <c r="D278" s="120">
        <f t="shared" si="85"/>
        <v>61807760</v>
      </c>
      <c r="E278" s="120">
        <f t="shared" si="85"/>
        <v>61807760</v>
      </c>
      <c r="F278" s="120">
        <f t="shared" si="85"/>
        <v>61807760</v>
      </c>
      <c r="G278" s="120">
        <f t="shared" si="85"/>
        <v>61662239</v>
      </c>
      <c r="H278" s="120">
        <f t="shared" si="85"/>
        <v>351898</v>
      </c>
      <c r="I278" s="93"/>
    </row>
    <row r="279" spans="1:9" x14ac:dyDescent="0.3">
      <c r="A279" s="106" t="s">
        <v>470</v>
      </c>
      <c r="B279" s="152" t="s">
        <v>471</v>
      </c>
      <c r="C279" s="104">
        <f t="shared" ref="C279:H279" si="86">C280</f>
        <v>0</v>
      </c>
      <c r="D279" s="104">
        <f t="shared" si="86"/>
        <v>61807760</v>
      </c>
      <c r="E279" s="104">
        <f t="shared" si="86"/>
        <v>61807760</v>
      </c>
      <c r="F279" s="104">
        <f t="shared" si="86"/>
        <v>61807760</v>
      </c>
      <c r="G279" s="104">
        <f t="shared" si="86"/>
        <v>61662239</v>
      </c>
      <c r="H279" s="104">
        <f t="shared" si="86"/>
        <v>351898</v>
      </c>
      <c r="I279" s="93"/>
    </row>
    <row r="280" spans="1:9" x14ac:dyDescent="0.3">
      <c r="A280" s="106" t="s">
        <v>472</v>
      </c>
      <c r="B280" s="152" t="s">
        <v>473</v>
      </c>
      <c r="C280" s="104">
        <f t="shared" ref="C280:H280" si="87">C282+C284+C286</f>
        <v>0</v>
      </c>
      <c r="D280" s="104">
        <f t="shared" si="87"/>
        <v>61807760</v>
      </c>
      <c r="E280" s="104">
        <f t="shared" si="87"/>
        <v>61807760</v>
      </c>
      <c r="F280" s="104">
        <f t="shared" si="87"/>
        <v>61807760</v>
      </c>
      <c r="G280" s="104">
        <f t="shared" si="87"/>
        <v>61662239</v>
      </c>
      <c r="H280" s="104">
        <f t="shared" si="87"/>
        <v>351898</v>
      </c>
      <c r="I280" s="93"/>
    </row>
    <row r="281" spans="1:9" x14ac:dyDescent="0.3">
      <c r="A281" s="106" t="s">
        <v>474</v>
      </c>
      <c r="B281" s="152" t="s">
        <v>475</v>
      </c>
      <c r="C281" s="104">
        <f t="shared" ref="C281:H281" si="88">C282</f>
        <v>0</v>
      </c>
      <c r="D281" s="104">
        <f t="shared" si="88"/>
        <v>37547460</v>
      </c>
      <c r="E281" s="104">
        <f t="shared" si="88"/>
        <v>37547460</v>
      </c>
      <c r="F281" s="104">
        <f t="shared" si="88"/>
        <v>37547460</v>
      </c>
      <c r="G281" s="104">
        <f t="shared" si="88"/>
        <v>37546947</v>
      </c>
      <c r="H281" s="104">
        <f t="shared" si="88"/>
        <v>88881</v>
      </c>
      <c r="I281" s="93"/>
    </row>
    <row r="282" spans="1:9" x14ac:dyDescent="0.3">
      <c r="A282" s="106" t="s">
        <v>476</v>
      </c>
      <c r="B282" s="153" t="s">
        <v>520</v>
      </c>
      <c r="C282" s="108"/>
      <c r="D282" s="109">
        <v>37547460</v>
      </c>
      <c r="E282" s="109">
        <v>37547460</v>
      </c>
      <c r="F282" s="109">
        <v>37547460</v>
      </c>
      <c r="G282" s="110">
        <v>37546947</v>
      </c>
      <c r="H282" s="110">
        <v>88881</v>
      </c>
      <c r="I282" s="93"/>
    </row>
    <row r="283" spans="1:9" s="34" customFormat="1" x14ac:dyDescent="0.3">
      <c r="A283" s="154"/>
      <c r="B283" s="155" t="s">
        <v>521</v>
      </c>
      <c r="C283" s="156"/>
      <c r="D283" s="157"/>
      <c r="E283" s="157"/>
      <c r="F283" s="157"/>
      <c r="G283" s="158">
        <v>446476</v>
      </c>
      <c r="H283" s="158">
        <v>22753</v>
      </c>
      <c r="I283" s="93"/>
    </row>
    <row r="284" spans="1:9" x14ac:dyDescent="0.3">
      <c r="A284" s="106" t="s">
        <v>477</v>
      </c>
      <c r="B284" s="153" t="s">
        <v>522</v>
      </c>
      <c r="C284" s="108"/>
      <c r="D284" s="109">
        <v>24260300</v>
      </c>
      <c r="E284" s="109">
        <v>24260300</v>
      </c>
      <c r="F284" s="109">
        <v>24260300</v>
      </c>
      <c r="G284" s="110">
        <v>24260300</v>
      </c>
      <c r="H284" s="110">
        <v>310669</v>
      </c>
      <c r="I284" s="93"/>
    </row>
    <row r="285" spans="1:9" s="34" customFormat="1" x14ac:dyDescent="0.3">
      <c r="A285" s="154"/>
      <c r="B285" s="155" t="s">
        <v>521</v>
      </c>
      <c r="C285" s="156"/>
      <c r="D285" s="157"/>
      <c r="E285" s="157"/>
      <c r="F285" s="157"/>
      <c r="G285" s="158">
        <v>2753362</v>
      </c>
      <c r="H285" s="158">
        <v>250625</v>
      </c>
      <c r="I285" s="93"/>
    </row>
    <row r="286" spans="1:9" x14ac:dyDescent="0.3">
      <c r="A286" s="106"/>
      <c r="B286" s="116" t="s">
        <v>478</v>
      </c>
      <c r="C286" s="112"/>
      <c r="D286" s="118"/>
      <c r="E286" s="118"/>
      <c r="F286" s="118"/>
      <c r="G286" s="110">
        <v>-145008</v>
      </c>
      <c r="H286" s="110">
        <v>-47652</v>
      </c>
      <c r="I286" s="93"/>
    </row>
    <row r="287" spans="1:9" ht="30" x14ac:dyDescent="0.3">
      <c r="A287" s="106" t="s">
        <v>228</v>
      </c>
      <c r="B287" s="159" t="s">
        <v>229</v>
      </c>
      <c r="C287" s="160">
        <f>C292+C288</f>
        <v>0</v>
      </c>
      <c r="D287" s="160">
        <f t="shared" ref="D287:H287" si="89">D292+D288</f>
        <v>0</v>
      </c>
      <c r="E287" s="160">
        <f t="shared" si="89"/>
        <v>0</v>
      </c>
      <c r="F287" s="160">
        <f t="shared" si="89"/>
        <v>0</v>
      </c>
      <c r="G287" s="160">
        <f t="shared" si="89"/>
        <v>0</v>
      </c>
      <c r="H287" s="160">
        <f t="shared" si="89"/>
        <v>0</v>
      </c>
      <c r="I287" s="93"/>
    </row>
    <row r="288" spans="1:9" x14ac:dyDescent="0.3">
      <c r="A288" s="106" t="s">
        <v>479</v>
      </c>
      <c r="B288" s="159" t="s">
        <v>480</v>
      </c>
      <c r="C288" s="160">
        <f>C289+C290+C291</f>
        <v>0</v>
      </c>
      <c r="D288" s="160">
        <f t="shared" ref="D288:H288" si="90">D289+D290+D291</f>
        <v>0</v>
      </c>
      <c r="E288" s="160">
        <f t="shared" si="90"/>
        <v>0</v>
      </c>
      <c r="F288" s="160">
        <f t="shared" si="90"/>
        <v>0</v>
      </c>
      <c r="G288" s="160">
        <f t="shared" si="90"/>
        <v>0</v>
      </c>
      <c r="H288" s="160">
        <f t="shared" si="90"/>
        <v>0</v>
      </c>
      <c r="I288" s="93"/>
    </row>
    <row r="289" spans="1:9" x14ac:dyDescent="0.3">
      <c r="A289" s="106" t="s">
        <v>481</v>
      </c>
      <c r="B289" s="159" t="s">
        <v>482</v>
      </c>
      <c r="C289" s="160"/>
      <c r="D289" s="118"/>
      <c r="E289" s="118"/>
      <c r="F289" s="118"/>
      <c r="G289" s="119"/>
      <c r="H289" s="119"/>
      <c r="I289" s="93"/>
    </row>
    <row r="290" spans="1:9" x14ac:dyDescent="0.3">
      <c r="A290" s="106" t="s">
        <v>483</v>
      </c>
      <c r="B290" s="159" t="s">
        <v>484</v>
      </c>
      <c r="C290" s="160"/>
      <c r="D290" s="118"/>
      <c r="E290" s="118"/>
      <c r="F290" s="118"/>
      <c r="G290" s="119"/>
      <c r="H290" s="119"/>
      <c r="I290" s="93"/>
    </row>
    <row r="291" spans="1:9" x14ac:dyDescent="0.3">
      <c r="A291" s="106" t="s">
        <v>485</v>
      </c>
      <c r="B291" s="159" t="s">
        <v>486</v>
      </c>
      <c r="C291" s="160"/>
      <c r="D291" s="118"/>
      <c r="E291" s="118"/>
      <c r="F291" s="118"/>
      <c r="G291" s="119"/>
      <c r="H291" s="119"/>
      <c r="I291" s="93"/>
    </row>
    <row r="292" spans="1:9" x14ac:dyDescent="0.3">
      <c r="A292" s="106" t="s">
        <v>487</v>
      </c>
      <c r="B292" s="159" t="s">
        <v>516</v>
      </c>
      <c r="C292" s="160">
        <f>C293+C294+C295</f>
        <v>0</v>
      </c>
      <c r="D292" s="160">
        <f t="shared" ref="D292:H292" si="91">D293+D294+D295</f>
        <v>0</v>
      </c>
      <c r="E292" s="160">
        <f t="shared" si="91"/>
        <v>0</v>
      </c>
      <c r="F292" s="160">
        <f t="shared" si="91"/>
        <v>0</v>
      </c>
      <c r="G292" s="160">
        <f t="shared" si="91"/>
        <v>0</v>
      </c>
      <c r="H292" s="160">
        <f t="shared" si="91"/>
        <v>0</v>
      </c>
      <c r="I292" s="93"/>
    </row>
    <row r="293" spans="1:9" x14ac:dyDescent="0.3">
      <c r="A293" s="106" t="s">
        <v>488</v>
      </c>
      <c r="B293" s="161" t="s">
        <v>489</v>
      </c>
      <c r="C293" s="162"/>
      <c r="D293" s="118"/>
      <c r="E293" s="118"/>
      <c r="F293" s="118"/>
      <c r="G293" s="110"/>
      <c r="H293" s="110"/>
      <c r="I293" s="93"/>
    </row>
    <row r="294" spans="1:9" x14ac:dyDescent="0.3">
      <c r="A294" s="106" t="s">
        <v>490</v>
      </c>
      <c r="B294" s="161" t="s">
        <v>491</v>
      </c>
      <c r="C294" s="162"/>
      <c r="D294" s="118"/>
      <c r="E294" s="118"/>
      <c r="F294" s="118"/>
      <c r="G294" s="110"/>
      <c r="H294" s="110"/>
      <c r="I294" s="93"/>
    </row>
    <row r="295" spans="1:9" x14ac:dyDescent="0.3">
      <c r="A295" s="106" t="s">
        <v>492</v>
      </c>
      <c r="B295" s="161" t="s">
        <v>486</v>
      </c>
      <c r="C295" s="162"/>
      <c r="D295" s="118"/>
      <c r="E295" s="118"/>
      <c r="F295" s="118"/>
      <c r="G295" s="110"/>
      <c r="H295" s="110"/>
      <c r="I295" s="93"/>
    </row>
    <row r="296" spans="1:9" x14ac:dyDescent="0.3">
      <c r="A296" s="106" t="s">
        <v>493</v>
      </c>
      <c r="B296" s="159" t="s">
        <v>494</v>
      </c>
      <c r="C296" s="160">
        <f>C297</f>
        <v>0</v>
      </c>
      <c r="D296" s="160">
        <f t="shared" ref="D296:H297" si="92">D297</f>
        <v>0</v>
      </c>
      <c r="E296" s="160">
        <f t="shared" si="92"/>
        <v>0</v>
      </c>
      <c r="F296" s="160">
        <f t="shared" si="92"/>
        <v>0</v>
      </c>
      <c r="G296" s="160">
        <f t="shared" si="92"/>
        <v>0</v>
      </c>
      <c r="H296" s="160">
        <f t="shared" si="92"/>
        <v>0</v>
      </c>
      <c r="I296" s="93"/>
    </row>
    <row r="297" spans="1:9" x14ac:dyDescent="0.3">
      <c r="A297" s="106" t="s">
        <v>495</v>
      </c>
      <c r="B297" s="159" t="s">
        <v>217</v>
      </c>
      <c r="C297" s="160">
        <f>C298</f>
        <v>0</v>
      </c>
      <c r="D297" s="160">
        <f t="shared" si="92"/>
        <v>0</v>
      </c>
      <c r="E297" s="160">
        <f t="shared" si="92"/>
        <v>0</v>
      </c>
      <c r="F297" s="160">
        <f t="shared" si="92"/>
        <v>0</v>
      </c>
      <c r="G297" s="160">
        <f t="shared" si="92"/>
        <v>0</v>
      </c>
      <c r="H297" s="160">
        <f t="shared" si="92"/>
        <v>0</v>
      </c>
      <c r="I297" s="93"/>
    </row>
    <row r="298" spans="1:9" ht="30" x14ac:dyDescent="0.3">
      <c r="A298" s="106" t="s">
        <v>496</v>
      </c>
      <c r="B298" s="159" t="s">
        <v>229</v>
      </c>
      <c r="C298" s="160">
        <f>C301</f>
        <v>0</v>
      </c>
      <c r="D298" s="160">
        <f t="shared" ref="D298:H298" si="93">D301</f>
        <v>0</v>
      </c>
      <c r="E298" s="160">
        <f t="shared" si="93"/>
        <v>0</v>
      </c>
      <c r="F298" s="160">
        <f t="shared" si="93"/>
        <v>0</v>
      </c>
      <c r="G298" s="160">
        <f t="shared" si="93"/>
        <v>0</v>
      </c>
      <c r="H298" s="160">
        <f t="shared" si="93"/>
        <v>0</v>
      </c>
      <c r="I298" s="93"/>
    </row>
    <row r="299" spans="1:9" x14ac:dyDescent="0.3">
      <c r="A299" s="106" t="s">
        <v>497</v>
      </c>
      <c r="B299" s="159" t="s">
        <v>242</v>
      </c>
      <c r="C299" s="160">
        <f t="shared" ref="C299:H304" si="94">C300</f>
        <v>0</v>
      </c>
      <c r="D299" s="160">
        <f t="shared" si="94"/>
        <v>0</v>
      </c>
      <c r="E299" s="160">
        <f t="shared" si="94"/>
        <v>0</v>
      </c>
      <c r="F299" s="160">
        <f t="shared" si="94"/>
        <v>0</v>
      </c>
      <c r="G299" s="160">
        <f t="shared" si="94"/>
        <v>0</v>
      </c>
      <c r="H299" s="160">
        <f t="shared" si="94"/>
        <v>0</v>
      </c>
      <c r="I299" s="93"/>
    </row>
    <row r="300" spans="1:9" x14ac:dyDescent="0.3">
      <c r="A300" s="106" t="s">
        <v>498</v>
      </c>
      <c r="B300" s="159" t="s">
        <v>217</v>
      </c>
      <c r="C300" s="160">
        <f t="shared" si="94"/>
        <v>0</v>
      </c>
      <c r="D300" s="160">
        <f t="shared" si="94"/>
        <v>0</v>
      </c>
      <c r="E300" s="160">
        <f t="shared" si="94"/>
        <v>0</v>
      </c>
      <c r="F300" s="160">
        <f t="shared" si="94"/>
        <v>0</v>
      </c>
      <c r="G300" s="160">
        <f t="shared" si="94"/>
        <v>0</v>
      </c>
      <c r="H300" s="160">
        <f t="shared" si="94"/>
        <v>0</v>
      </c>
      <c r="I300" s="93"/>
    </row>
    <row r="301" spans="1:9" ht="30" x14ac:dyDescent="0.3">
      <c r="A301" s="106" t="s">
        <v>499</v>
      </c>
      <c r="B301" s="161" t="s">
        <v>229</v>
      </c>
      <c r="C301" s="160">
        <f t="shared" si="94"/>
        <v>0</v>
      </c>
      <c r="D301" s="160">
        <f t="shared" si="94"/>
        <v>0</v>
      </c>
      <c r="E301" s="160">
        <f t="shared" si="94"/>
        <v>0</v>
      </c>
      <c r="F301" s="160">
        <f t="shared" si="94"/>
        <v>0</v>
      </c>
      <c r="G301" s="160">
        <f t="shared" si="94"/>
        <v>0</v>
      </c>
      <c r="H301" s="160">
        <f t="shared" si="94"/>
        <v>0</v>
      </c>
      <c r="I301" s="93"/>
    </row>
    <row r="302" spans="1:9" x14ac:dyDescent="0.3">
      <c r="A302" s="106" t="s">
        <v>500</v>
      </c>
      <c r="B302" s="159" t="s">
        <v>516</v>
      </c>
      <c r="C302" s="160">
        <f t="shared" si="94"/>
        <v>0</v>
      </c>
      <c r="D302" s="160">
        <f t="shared" si="94"/>
        <v>0</v>
      </c>
      <c r="E302" s="160">
        <f t="shared" si="94"/>
        <v>0</v>
      </c>
      <c r="F302" s="160">
        <f t="shared" si="94"/>
        <v>0</v>
      </c>
      <c r="G302" s="160">
        <f t="shared" si="94"/>
        <v>0</v>
      </c>
      <c r="H302" s="160">
        <f t="shared" si="94"/>
        <v>0</v>
      </c>
      <c r="I302" s="93"/>
    </row>
    <row r="303" spans="1:9" x14ac:dyDescent="0.3">
      <c r="A303" s="106" t="s">
        <v>501</v>
      </c>
      <c r="B303" s="159" t="s">
        <v>491</v>
      </c>
      <c r="C303" s="160">
        <f t="shared" si="94"/>
        <v>0</v>
      </c>
      <c r="D303" s="160">
        <f t="shared" si="94"/>
        <v>0</v>
      </c>
      <c r="E303" s="160">
        <f t="shared" si="94"/>
        <v>0</v>
      </c>
      <c r="F303" s="160">
        <f t="shared" si="94"/>
        <v>0</v>
      </c>
      <c r="G303" s="160">
        <f t="shared" si="94"/>
        <v>0</v>
      </c>
      <c r="H303" s="160">
        <f t="shared" si="94"/>
        <v>0</v>
      </c>
      <c r="I303" s="93"/>
    </row>
    <row r="304" spans="1:9" x14ac:dyDescent="0.3">
      <c r="A304" s="106" t="s">
        <v>502</v>
      </c>
      <c r="B304" s="159" t="s">
        <v>503</v>
      </c>
      <c r="C304" s="160">
        <f t="shared" si="94"/>
        <v>0</v>
      </c>
      <c r="D304" s="160">
        <f t="shared" si="94"/>
        <v>0</v>
      </c>
      <c r="E304" s="160">
        <f t="shared" si="94"/>
        <v>0</v>
      </c>
      <c r="F304" s="160">
        <f t="shared" si="94"/>
        <v>0</v>
      </c>
      <c r="G304" s="160">
        <f t="shared" si="94"/>
        <v>0</v>
      </c>
      <c r="H304" s="160">
        <f t="shared" si="94"/>
        <v>0</v>
      </c>
      <c r="I304" s="93"/>
    </row>
    <row r="305" spans="1:9" x14ac:dyDescent="0.3">
      <c r="A305" s="106" t="s">
        <v>504</v>
      </c>
      <c r="B305" s="161" t="s">
        <v>505</v>
      </c>
      <c r="C305" s="162"/>
      <c r="D305" s="118"/>
      <c r="E305" s="118"/>
      <c r="F305" s="118"/>
      <c r="G305" s="110"/>
      <c r="H305" s="110"/>
      <c r="I305" s="93"/>
    </row>
    <row r="307" spans="1:9" x14ac:dyDescent="0.3">
      <c r="B307" s="37" t="s">
        <v>532</v>
      </c>
      <c r="C307" s="37"/>
      <c r="D307" s="37"/>
      <c r="E307" s="37" t="s">
        <v>533</v>
      </c>
      <c r="F307" s="37"/>
    </row>
    <row r="308" spans="1:9" x14ac:dyDescent="0.3">
      <c r="B308" s="37"/>
      <c r="C308" s="37"/>
      <c r="D308" s="37"/>
      <c r="E308" s="37"/>
      <c r="F308" s="37"/>
    </row>
  </sheetData>
  <protectedRanges>
    <protectedRange sqref="B2:B3 C1:C3" name="Zonă1_1" securityDescriptor="O:WDG:WDD:(A;;CC;;;WD)"/>
    <protectedRange sqref="G146:H147 G45:H50 G69:H69 G37:H40 G168:H170 G61:H65 G80:H84 G53:H56 G207:H207 G134:H138 G25:H33 G35:H35 G100:H106 G91:H94 G112:H113 G96:H97 G115:H116 G118:H119 G121:H122 G124:H125 G127:H128 G149:H150 G152:H153 G160:H162 G172:H175 G187:H189 G213:H217 G140:H143 G155:H158 G164:H165" name="Zonă3"/>
    <protectedRange sqref="B1" name="Zonă1_1_1_1_1_1" securityDescriptor="O:WDG:WDD:(A;;CC;;;WD)"/>
  </protectedRanges>
  <printOptions horizontalCentered="1"/>
  <pageMargins left="0.5" right="0" top="0.21" bottom="0.18" header="0.17" footer="0.17"/>
  <pageSetup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cheltuieli!Print_Area</vt:lpstr>
      <vt:lpstr>venituri!Print_Area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Geanina NICUTA</dc:creator>
  <cp:lastModifiedBy>find23</cp:lastModifiedBy>
  <cp:lastPrinted>2024-01-23T11:27:29Z</cp:lastPrinted>
  <dcterms:created xsi:type="dcterms:W3CDTF">2023-02-07T08:41:31Z</dcterms:created>
  <dcterms:modified xsi:type="dcterms:W3CDTF">2024-03-14T09:42:01Z</dcterms:modified>
</cp:coreProperties>
</file>